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3" i="2"/>
  <c r="H53" i="2"/>
  <c r="G53" i="2"/>
  <c r="B53" i="2"/>
  <c r="J52" i="2"/>
  <c r="H52" i="2"/>
  <c r="G52" i="2"/>
  <c r="B52" i="2"/>
  <c r="J51" i="2"/>
  <c r="H51" i="2"/>
  <c r="G51" i="2"/>
  <c r="B51" i="2"/>
  <c r="J50" i="2"/>
  <c r="H50" i="2"/>
  <c r="G50" i="2"/>
  <c r="B50" i="2"/>
  <c r="J49" i="2"/>
  <c r="H49" i="2"/>
  <c r="G49" i="2"/>
  <c r="B49" i="2"/>
  <c r="J48" i="2"/>
  <c r="H48" i="2"/>
  <c r="G48" i="2"/>
  <c r="B48" i="2"/>
  <c r="J47" i="2"/>
  <c r="H47" i="2"/>
  <c r="G47" i="2"/>
  <c r="B47" i="2"/>
  <c r="J46" i="2"/>
  <c r="H46" i="2"/>
  <c r="G46" i="2"/>
  <c r="B46" i="2"/>
  <c r="J45" i="2"/>
  <c r="H45" i="2"/>
  <c r="G45" i="2"/>
  <c r="B45" i="2"/>
  <c r="J44" i="2"/>
  <c r="H44" i="2"/>
  <c r="G44" i="2"/>
  <c r="B44" i="2"/>
  <c r="J43" i="2"/>
  <c r="H43" i="2"/>
  <c r="G43" i="2"/>
  <c r="B43" i="2"/>
  <c r="J42" i="2"/>
  <c r="H42" i="2"/>
  <c r="G42" i="2"/>
  <c r="B42" i="2"/>
  <c r="J41" i="2"/>
  <c r="H41" i="2"/>
  <c r="G41" i="2"/>
  <c r="B41" i="2"/>
  <c r="J40" i="2"/>
  <c r="H40" i="2"/>
  <c r="G40" i="2"/>
  <c r="B40" i="2"/>
  <c r="J39" i="2"/>
  <c r="H39" i="2"/>
  <c r="G39" i="2"/>
  <c r="B39" i="2"/>
  <c r="J38" i="2"/>
  <c r="H38" i="2"/>
  <c r="G38" i="2"/>
  <c r="B38" i="2"/>
  <c r="J37" i="2"/>
  <c r="H37" i="2"/>
  <c r="G37" i="2"/>
  <c r="B37" i="2"/>
  <c r="J36" i="2"/>
  <c r="H36" i="2"/>
  <c r="G36" i="2"/>
  <c r="B36" i="2"/>
  <c r="J35" i="2"/>
  <c r="H35" i="2"/>
  <c r="G35" i="2"/>
  <c r="B35" i="2"/>
  <c r="J34" i="2"/>
  <c r="H34" i="2"/>
  <c r="G34" i="2"/>
  <c r="B34" i="2"/>
  <c r="J33" i="2"/>
  <c r="H33" i="2"/>
  <c r="G33" i="2"/>
  <c r="B33" i="2"/>
  <c r="J32" i="2"/>
  <c r="H32" i="2"/>
  <c r="G32" i="2"/>
  <c r="B32" i="2"/>
  <c r="J31" i="2"/>
  <c r="H31" i="2"/>
  <c r="G31" i="2"/>
  <c r="B31" i="2"/>
  <c r="J30" i="2"/>
  <c r="H30" i="2"/>
  <c r="G30" i="2"/>
  <c r="B30" i="2"/>
  <c r="J29" i="2"/>
  <c r="H29" i="2"/>
  <c r="G29" i="2"/>
  <c r="B29" i="2"/>
  <c r="J28" i="2"/>
  <c r="H28" i="2"/>
  <c r="G28" i="2"/>
  <c r="B28" i="2"/>
  <c r="J27" i="2"/>
  <c r="H27" i="2"/>
  <c r="G27" i="2"/>
  <c r="B27" i="2"/>
  <c r="J26" i="2"/>
  <c r="J59" i="2" s="1"/>
  <c r="H26" i="2"/>
  <c r="G26" i="2"/>
  <c r="B26" i="2"/>
  <c r="N12" i="2"/>
  <c r="N61" i="2" s="1"/>
  <c r="N63" i="2" s="1"/>
  <c r="M12" i="2"/>
  <c r="H11" i="2"/>
  <c r="J11" i="2" s="1"/>
  <c r="G11" i="2"/>
  <c r="H10" i="2"/>
  <c r="G10" i="2"/>
  <c r="J10" i="2" s="1"/>
  <c r="H9" i="2"/>
  <c r="G9" i="2"/>
  <c r="J9" i="2" s="1"/>
  <c r="J8" i="2"/>
  <c r="H8" i="2"/>
  <c r="G8" i="2"/>
  <c r="H7" i="2"/>
  <c r="J7" i="2" s="1"/>
  <c r="G7" i="2"/>
  <c r="H6" i="2"/>
  <c r="G6" i="2"/>
  <c r="J6" i="2" s="1"/>
  <c r="D138" i="1"/>
  <c r="C138" i="1"/>
  <c r="D108" i="1"/>
  <c r="C108" i="1"/>
  <c r="D84" i="1"/>
  <c r="C84" i="1"/>
  <c r="D83" i="1"/>
  <c r="C83" i="1"/>
  <c r="D82" i="1"/>
  <c r="C82" i="1"/>
  <c r="D81" i="1"/>
  <c r="C81" i="1"/>
  <c r="D80" i="1"/>
  <c r="C80" i="1"/>
  <c r="D79" i="1"/>
  <c r="C79" i="1"/>
  <c r="D78" i="1"/>
  <c r="C78" i="1"/>
  <c r="D76" i="1"/>
  <c r="C76" i="1"/>
  <c r="D75" i="1"/>
  <c r="C75" i="1"/>
  <c r="D74" i="1"/>
  <c r="C74" i="1"/>
  <c r="D73" i="1"/>
  <c r="C73" i="1"/>
  <c r="D72" i="1"/>
  <c r="C72" i="1"/>
  <c r="D71" i="1"/>
  <c r="C71" i="1"/>
  <c r="D70" i="1"/>
  <c r="C70" i="1"/>
  <c r="D69" i="1"/>
  <c r="C69" i="1"/>
  <c r="D68" i="1"/>
  <c r="C68" i="1"/>
  <c r="D67" i="1"/>
  <c r="C67" i="1"/>
  <c r="D66" i="1"/>
  <c r="C66" i="1"/>
  <c r="D65" i="1"/>
  <c r="C65" i="1"/>
  <c r="D63" i="1"/>
  <c r="C63" i="1"/>
  <c r="D62" i="1"/>
  <c r="C62" i="1"/>
  <c r="D61" i="1"/>
  <c r="C61" i="1"/>
  <c r="D60" i="1"/>
  <c r="C60" i="1"/>
  <c r="D59" i="1"/>
  <c r="C59" i="1"/>
  <c r="D58" i="1"/>
  <c r="C58" i="1"/>
  <c r="D57" i="1"/>
  <c r="C57" i="1"/>
  <c r="D56" i="1"/>
  <c r="C56" i="1"/>
  <c r="D55" i="1"/>
  <c r="D85" i="1" s="1"/>
  <c r="C55" i="1"/>
  <c r="C85" i="1" s="1"/>
  <c r="D53" i="1"/>
  <c r="C53" i="1"/>
  <c r="D44" i="1"/>
  <c r="C44" i="1"/>
  <c r="C36" i="1"/>
  <c r="D32" i="1"/>
  <c r="C32" i="1"/>
  <c r="B21" i="1"/>
  <c r="J12" i="2" l="1"/>
  <c r="J61" i="2" s="1"/>
  <c r="J63" i="2" l="1"/>
  <c r="J66" i="2" s="1"/>
  <c r="C74"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45"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45"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<sst xmlns="http://schemas.openxmlformats.org/spreadsheetml/2006/main" count="278" uniqueCount="181">
  <si>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</si>
  <si>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</si>
  <si>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</si>
  <si>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</si>
  <si>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</si>
  <si>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</si>
  <si>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</si>
  <si>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</si>
  <si>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</si>
  <si>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</si>
  <si>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</si>
  <si>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</si>
  <si>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</si>
  <si>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</si>
  <si>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</si>
  <si>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</si>
  <si>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</si>
  <si>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</si>
  <si>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</si>
  <si>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</si>
  <si>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</si>
  <si>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</si>
  <si>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</si>
  <si>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</si>
  <si>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</si>
  <si>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</si>
  <si>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</si>
  <si>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</si>
  <si>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</si>
  <si>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</si>
  <si>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</si>
  <si>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</si>
  <si>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</si>
  <si>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</si>
  <si>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</si>
  <si>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</si>
  <si>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</si>
  <si>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</si>
  <si>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</si>
  <si>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</si>
  <si>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</si>
  <si>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</si>
  <si>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</si>
  <si>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</si>
  <si>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</si>
  <si>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</si>
  <si>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</si>
  <si>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</si>
  <si>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</si>
  <si>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</si>
  <si>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</si>
  <si>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</si>
  <si>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</si>
  <si>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</si>
  <si>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</si>
  <si>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</si>
  <si>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</si>
  <si>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</si>
  <si>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</si>
  <si>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</si>
  <si>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</si>
  <si>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</si>
  <si>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</si>
  <si>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</si>
  <si>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</si>
  <si>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</si>
  <si>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</si>
  <si>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</si>
  <si>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</si>
  <si>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</si>
  <si>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</si>
  <si>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</si>
  <si>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</si>
  <si>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</si>
  <si>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</si>
  <si>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</si>
  <si>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</si>
  <si>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</si>
  <si>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</si>
  <si>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</si>
  <si>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</si>
  <si>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</si>
  <si>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</si>
  <si>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</si>
  <si>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</si>
  <si>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</si>
  <si>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</si>
  <si>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</si>
  <si>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</si>
  <si>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</si>
  <si>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</si>
  <si>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</si>
  <si>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</si>
  <si>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</si>
  <si>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</si>
  <si>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</si>
  <si>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</si>
  <si>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</si>
  <si>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</si>
  <si>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</si>
  <si>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</si>
  <si>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</si>
  <si>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</si>
  <si>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</si>
  <si>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</si>
  <si>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</si>
  <si>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</si>
  <si>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</si>
  <si>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</si>
  <si>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</si>
  <si>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</si>
  <si>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</si>
  <si>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</si>
  <si>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</si>
  <si>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</si>
  <si>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</si>
  <si>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</si>
  <si>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</si>
  <si>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</si>
  <si>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</si>
  <si>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</si>
  <si>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</si>
  <si>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</si>
  <si>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</si>
  <si>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</si>
  <si>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</si>
  <si>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</si>
  <si>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</si>
  <si>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</si>
  <si>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</si>
  <si>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</si>
  <si>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</si>
  <si>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</si>
  <si>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</si>
  <si>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</si>
  <si>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</si>
  <si>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</si>
  <si>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Riduzione sconti oltre soglia</t>
  </si>
  <si>
    <t>Sconto avvio al recupero</t>
  </si>
  <si>
    <t>Sconto cassonetto disagiato</t>
  </si>
  <si>
    <t>Sconto compostiera</t>
  </si>
  <si>
    <t>Sconto quota variabile</t>
  </si>
  <si>
    <t>Sconto residenti all'estero</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</si>
  <si>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</si>
  <si>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</si>
  <si>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</si>
  <si>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</si>
  <si>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</si>
  <si>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</si>
  <si>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</si>
  <si>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</si>
  <si>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</si>
  <si>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</si>
  <si>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</si>
  <si>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</si>
  <si>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</si>
  <si>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</si>
  <si>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</si>
  <si>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</si>
  <si>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</si>
  <si>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</si>
  <si>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</si>
  <si>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</si>
  <si>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</si>
  <si>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</si>
  <si>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</si>
  <si>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</si>
  <si>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</si>
  <si>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</si>
  <si>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</si>
  <si>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</si>
  <si>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</si>
  <si>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</si>
  <si>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Sconto raccolta differenziata</t>
  </si>
  <si>
    <t>Autorimesse e magazzini senza alcuna vendita diretta</t>
  </si>
  <si>
    <t>Negozi particolari quali filatelia, tende e tessuti, tappeti, cappelli e ombrelli, antiquariato</t>
  </si>
  <si>
    <t>Attività artigianali tipo botteghe: parrucchiere, barbiere, estetista</t>
  </si>
  <si>
    <t>ROTTOFRENO</t>
  </si>
  <si>
    <t>Cinematografi e teatri</t>
  </si>
  <si>
    <t>Ipermercati di generi misti</t>
  </si>
  <si>
    <t>BACINO TARIFFARIO ROTTOFRENO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</si>
</sst>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8">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
      <sz val="8"/>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7">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4" xfId="0" applyFont="1" applyBorder="1"/>
    <xf numFmtId="0" fontId="5" fillId="0" borderId="13" xfId="0" applyFont="1" applyBorder="1"/>
    <xf numFmtId="0" fontId="5" fillId="0" borderId="14" xfId="0" applyFont="1" applyBorder="1"/>
    <xf numFmtId="0" fontId="5" fillId="0" borderId="15" xfId="0" applyFont="1" applyBorder="1"/>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17" xfId="0" applyFont="1" applyBorder="1"/>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xf numFmtId="0" fontId="27" fillId="0" borderId="14" xfId="0" applyFont="1" applyBorder="1"/>
    <xf numFmtId="0" fontId="5" fillId="0" borderId="0" xfId="6" applyFont="1" applyBorder="1" applyAlignment="1">
      <alignment horizontal="center" vertical="top"/>
    </xf>
    <xf numFmtId="0" fontId="0" fillId="0" borderId="0" xfId="0" applyNumberFormat="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ROTTOFREN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1174</v>
          </cell>
          <cell r="D38">
            <v>115856</v>
          </cell>
        </row>
        <row r="39">
          <cell r="C39">
            <v>1601</v>
          </cell>
          <cell r="D39">
            <v>180300</v>
          </cell>
        </row>
        <row r="40">
          <cell r="C40">
            <v>962</v>
          </cell>
          <cell r="D40">
            <v>111316</v>
          </cell>
        </row>
        <row r="41">
          <cell r="C41">
            <v>702</v>
          </cell>
          <cell r="D41">
            <v>83346</v>
          </cell>
        </row>
        <row r="42">
          <cell r="C42">
            <v>180</v>
          </cell>
          <cell r="D42">
            <v>21806</v>
          </cell>
        </row>
        <row r="43">
          <cell r="C43">
            <v>72</v>
          </cell>
          <cell r="D43">
            <v>9527</v>
          </cell>
        </row>
        <row r="110">
          <cell r="B110" t="str">
            <v>Musei, biblioteche, scuole, associazioni, luoghi di culto</v>
          </cell>
          <cell r="D110">
            <v>2687</v>
          </cell>
        </row>
        <row r="111">
          <cell r="B111" t="str">
            <v>Cinematografi e teatri</v>
          </cell>
          <cell r="D111">
            <v>426</v>
          </cell>
        </row>
        <row r="112">
          <cell r="B112" t="str">
            <v>Autorimesse e magazzini senza alcuna vendita diretta</v>
          </cell>
          <cell r="D112">
            <v>41125</v>
          </cell>
        </row>
        <row r="113">
          <cell r="B113" t="str">
            <v>Campeggi, distributori carburanti, impianti sportivi</v>
          </cell>
          <cell r="D113">
            <v>4999</v>
          </cell>
        </row>
        <row r="114">
          <cell r="B114" t="str">
            <v>Stabilimenti balneari</v>
          </cell>
          <cell r="D114">
            <v>0</v>
          </cell>
        </row>
        <row r="115">
          <cell r="B115" t="str">
            <v>Esposizioni, autosaloni</v>
          </cell>
          <cell r="D115">
            <v>3612</v>
          </cell>
        </row>
        <row r="116">
          <cell r="B116" t="str">
            <v>Alberghi con ristorante</v>
          </cell>
          <cell r="D116">
            <v>0</v>
          </cell>
        </row>
        <row r="117">
          <cell r="B117" t="str">
            <v>Alberghi senza ristorante</v>
          </cell>
          <cell r="D117">
            <v>0</v>
          </cell>
        </row>
        <row r="118">
          <cell r="B118" t="str">
            <v>Case di cura e riposo</v>
          </cell>
          <cell r="D118">
            <v>2157</v>
          </cell>
        </row>
        <row r="119">
          <cell r="B119" t="str">
            <v>Uffici, agenzie, studi professionali</v>
          </cell>
          <cell r="D119">
            <v>6582</v>
          </cell>
        </row>
        <row r="120">
          <cell r="B120" t="str">
            <v>Banche ed istituti di credito</v>
          </cell>
          <cell r="D120">
            <v>2277</v>
          </cell>
        </row>
        <row r="121">
          <cell r="B121" t="str">
            <v>Negozi abbigliamento, calzature, libreria, cartoleria, ferramenta e altri beni durevoli</v>
          </cell>
          <cell r="D121">
            <v>15242</v>
          </cell>
        </row>
        <row r="122">
          <cell r="B122" t="str">
            <v>Edicola, farmacia, tabaccaio, plurilicenze</v>
          </cell>
          <cell r="D122">
            <v>303</v>
          </cell>
        </row>
        <row r="123">
          <cell r="B123" t="str">
            <v>Negozi particolari quali filatelia, tende e tessuti, tappeti, cappelli e ombrelli, antiquariato</v>
          </cell>
          <cell r="D123">
            <v>529</v>
          </cell>
        </row>
        <row r="124">
          <cell r="B124" t="str">
            <v>Banchi di mercato durevoli</v>
          </cell>
          <cell r="D124">
            <v>259.71506849315068</v>
          </cell>
        </row>
        <row r="125">
          <cell r="B125" t="str">
            <v>Attività artigianali tipo botteghe: parrucchiere, barbiere, estetista</v>
          </cell>
          <cell r="D125">
            <v>2028</v>
          </cell>
        </row>
        <row r="126">
          <cell r="B126" t="str">
            <v>Attività artigianali tipo botteghe: falegname, idraulico, fabbro, elettricista</v>
          </cell>
          <cell r="D126">
            <v>3121</v>
          </cell>
        </row>
        <row r="127">
          <cell r="B127" t="str">
            <v>Carrozzeria, autofficina, elettrauto</v>
          </cell>
          <cell r="D127">
            <v>6424</v>
          </cell>
        </row>
        <row r="128">
          <cell r="B128" t="str">
            <v>Attività industriali con capannoni di produzione</v>
          </cell>
          <cell r="D128">
            <v>74913</v>
          </cell>
        </row>
        <row r="129">
          <cell r="B129" t="str">
            <v>Attività artigianali di produzione beni specifici</v>
          </cell>
          <cell r="D129">
            <v>1480</v>
          </cell>
        </row>
        <row r="130">
          <cell r="B130" t="str">
            <v>Ristoranti, trattorie, osterie, pizzerie, pub</v>
          </cell>
          <cell r="D130">
            <v>2514.5</v>
          </cell>
        </row>
        <row r="131">
          <cell r="B131" t="str">
            <v>Bar, caffè, pasticceria</v>
          </cell>
          <cell r="D131">
            <v>2665</v>
          </cell>
        </row>
        <row r="132">
          <cell r="B132" t="str">
            <v>Supermercato, pane e pasta, macelleria, salumi e formaggi, generi alimentari</v>
          </cell>
          <cell r="D132">
            <v>6250</v>
          </cell>
        </row>
        <row r="133">
          <cell r="B133" t="str">
            <v>Plurilicenze alimentari e/o miste</v>
          </cell>
          <cell r="D133">
            <v>0</v>
          </cell>
        </row>
        <row r="134">
          <cell r="B134" t="str">
            <v>Ortofrutta, pescherie, fiori e piante, pizza al taglio</v>
          </cell>
          <cell r="D134">
            <v>476.5</v>
          </cell>
        </row>
        <row r="135">
          <cell r="B135" t="str">
            <v>Ipermercati di generi misti</v>
          </cell>
          <cell r="D135">
            <v>4746</v>
          </cell>
        </row>
        <row r="136">
          <cell r="B136" t="str">
            <v>Banchi di mercato generi alimentari</v>
          </cell>
          <cell r="D136">
            <v>64.109589041095887</v>
          </cell>
        </row>
        <row r="137">
          <cell r="B137" t="str">
            <v>Discoteche, night club</v>
          </cell>
          <cell r="D137">
            <v>1221</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6"/>
  <sheetViews>
    <sheetView tabSelected="1"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177</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ROTTOFRENO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4691</v>
      </c>
      <c r="D32" s="30">
        <f>+C138</f>
        <v>503</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ROTTOFRENO</v>
      </c>
      <c r="D36" s="33"/>
    </row>
    <row r="37" spans="1:4" ht="25.5">
      <c r="A37" s="3" t="s">
        <v>29</v>
      </c>
      <c r="B37" s="10" t="s">
        <v>30</v>
      </c>
      <c r="C37" s="11" t="s">
        <v>31</v>
      </c>
      <c r="D37" s="22" t="s">
        <v>32</v>
      </c>
    </row>
    <row r="38" spans="1:4" ht="18.75" customHeight="1">
      <c r="A38" s="3"/>
      <c r="B38" s="14" t="s">
        <v>33</v>
      </c>
      <c r="C38" s="34">
        <v>1174</v>
      </c>
      <c r="D38" s="34">
        <v>115856</v>
      </c>
    </row>
    <row r="39" spans="1:4" ht="15.75">
      <c r="A39" s="3"/>
      <c r="B39" s="14" t="s">
        <v>34</v>
      </c>
      <c r="C39" s="34">
        <v>1601</v>
      </c>
      <c r="D39" s="34">
        <v>180300</v>
      </c>
    </row>
    <row r="40" spans="1:4" ht="15.75">
      <c r="A40" s="3"/>
      <c r="B40" s="14" t="s">
        <v>35</v>
      </c>
      <c r="C40" s="34">
        <v>962</v>
      </c>
      <c r="D40" s="34">
        <v>111316</v>
      </c>
    </row>
    <row r="41" spans="1:4" ht="15.75">
      <c r="A41" s="3"/>
      <c r="B41" s="14" t="s">
        <v>36</v>
      </c>
      <c r="C41" s="34">
        <v>702</v>
      </c>
      <c r="D41" s="34">
        <v>83346</v>
      </c>
    </row>
    <row r="42" spans="1:4" ht="15.75">
      <c r="A42" s="3"/>
      <c r="B42" s="14" t="s">
        <v>37</v>
      </c>
      <c r="C42" s="34">
        <v>180</v>
      </c>
      <c r="D42" s="34">
        <v>21806</v>
      </c>
    </row>
    <row r="43" spans="1:4" ht="16.5" thickBot="1">
      <c r="A43" s="3"/>
      <c r="B43" s="25" t="s">
        <v>38</v>
      </c>
      <c r="C43" s="35">
        <v>72</v>
      </c>
      <c r="D43" s="35">
        <v>9527</v>
      </c>
    </row>
    <row r="44" spans="1:4" ht="16.5" thickBot="1">
      <c r="A44" s="3"/>
      <c r="B44" s="36" t="s">
        <v>39</v>
      </c>
      <c r="C44" s="29">
        <f>SUM(C38:C43)</f>
        <v>4691</v>
      </c>
      <c r="D44" s="30">
        <f>SUM(D38:D43)</f>
        <v>522151</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143</v>
      </c>
      <c r="C55" s="41">
        <f>+C110</f>
        <v>13</v>
      </c>
      <c r="D55" s="41">
        <f>+D110</f>
        <v>2687</v>
      </c>
    </row>
    <row r="56" spans="1:4" ht="15.75">
      <c r="A56" s="3"/>
      <c r="B56" s="40" t="s">
        <v>144</v>
      </c>
      <c r="C56" s="41">
        <f t="shared" ref="C56:D63" si="0">+C111</f>
        <v>1</v>
      </c>
      <c r="D56" s="41">
        <f t="shared" si="0"/>
        <v>426</v>
      </c>
    </row>
    <row r="57" spans="1:4" ht="15.75">
      <c r="A57" s="3"/>
      <c r="B57" s="40" t="s">
        <v>145</v>
      </c>
      <c r="C57" s="41">
        <f t="shared" si="0"/>
        <v>68</v>
      </c>
      <c r="D57" s="41">
        <f t="shared" si="0"/>
        <v>41125</v>
      </c>
    </row>
    <row r="58" spans="1:4" ht="15.75">
      <c r="A58" s="3"/>
      <c r="B58" s="40" t="s">
        <v>146</v>
      </c>
      <c r="C58" s="41">
        <f t="shared" si="0"/>
        <v>9</v>
      </c>
      <c r="D58" s="41">
        <f t="shared" si="0"/>
        <v>4999</v>
      </c>
    </row>
    <row r="59" spans="1:4" ht="15.75">
      <c r="A59" s="3"/>
      <c r="B59" s="40" t="s">
        <v>147</v>
      </c>
      <c r="C59" s="41">
        <f t="shared" si="0"/>
        <v>0</v>
      </c>
      <c r="D59" s="41">
        <f t="shared" si="0"/>
        <v>0</v>
      </c>
    </row>
    <row r="60" spans="1:4" ht="15.75">
      <c r="A60" s="3"/>
      <c r="B60" s="40" t="s">
        <v>148</v>
      </c>
      <c r="C60" s="41">
        <f t="shared" si="0"/>
        <v>8</v>
      </c>
      <c r="D60" s="41">
        <f t="shared" si="0"/>
        <v>3612</v>
      </c>
    </row>
    <row r="61" spans="1:4" ht="12.75" customHeight="1">
      <c r="A61" s="3"/>
      <c r="B61" s="40" t="s">
        <v>149</v>
      </c>
      <c r="C61" s="41">
        <f t="shared" si="0"/>
        <v>0</v>
      </c>
      <c r="D61" s="41">
        <f t="shared" si="0"/>
        <v>0</v>
      </c>
    </row>
    <row r="62" spans="1:4" ht="15.75">
      <c r="A62" s="3"/>
      <c r="B62" s="40" t="s">
        <v>150</v>
      </c>
      <c r="C62" s="41">
        <f t="shared" si="0"/>
        <v>0</v>
      </c>
      <c r="D62" s="41">
        <f t="shared" si="0"/>
        <v>0</v>
      </c>
    </row>
    <row r="63" spans="1:4" ht="15.75">
      <c r="A63" s="3"/>
      <c r="B63" s="40" t="s">
        <v>151</v>
      </c>
      <c r="C63" s="41">
        <f t="shared" si="0"/>
        <v>1</v>
      </c>
      <c r="D63" s="41">
        <f t="shared" si="0"/>
        <v>2157</v>
      </c>
    </row>
    <row r="64" spans="1:4" ht="15.75">
      <c r="A64" s="3"/>
      <c r="B64" s="40" t="s">
        <v>152</v>
      </c>
      <c r="C64" s="41"/>
      <c r="D64" s="41"/>
    </row>
    <row r="65" spans="1:4" ht="15.75">
      <c r="A65" s="3"/>
      <c r="B65" s="40" t="s">
        <v>153</v>
      </c>
      <c r="C65" s="41">
        <f>+C119</f>
        <v>75</v>
      </c>
      <c r="D65" s="41">
        <f>+D119</f>
        <v>6582</v>
      </c>
    </row>
    <row r="66" spans="1:4" ht="15.75">
      <c r="A66" s="3"/>
      <c r="B66" s="40" t="s">
        <v>154</v>
      </c>
      <c r="C66" s="41">
        <f t="shared" ref="C66:D76" si="1">+C120</f>
        <v>8</v>
      </c>
      <c r="D66" s="41">
        <f t="shared" si="1"/>
        <v>2277</v>
      </c>
    </row>
    <row r="67" spans="1:4" ht="12.75" customHeight="1">
      <c r="A67" s="3"/>
      <c r="B67" s="40" t="s">
        <v>155</v>
      </c>
      <c r="C67" s="41">
        <f t="shared" si="1"/>
        <v>45</v>
      </c>
      <c r="D67" s="41">
        <f t="shared" si="1"/>
        <v>15242</v>
      </c>
    </row>
    <row r="68" spans="1:4" ht="15.75">
      <c r="A68" s="3"/>
      <c r="B68" s="40" t="s">
        <v>156</v>
      </c>
      <c r="C68" s="41">
        <f t="shared" si="1"/>
        <v>5</v>
      </c>
      <c r="D68" s="41">
        <f t="shared" si="1"/>
        <v>303</v>
      </c>
    </row>
    <row r="69" spans="1:4" ht="15.75">
      <c r="A69" s="3"/>
      <c r="B69" s="40" t="s">
        <v>157</v>
      </c>
      <c r="C69" s="41">
        <f t="shared" si="1"/>
        <v>4</v>
      </c>
      <c r="D69" s="41">
        <f t="shared" si="1"/>
        <v>529</v>
      </c>
    </row>
    <row r="70" spans="1:4" ht="15.75">
      <c r="A70" s="3"/>
      <c r="B70" s="40" t="s">
        <v>158</v>
      </c>
      <c r="C70" s="41">
        <f t="shared" si="1"/>
        <v>52</v>
      </c>
      <c r="D70" s="41">
        <f t="shared" si="1"/>
        <v>259.71506849315068</v>
      </c>
    </row>
    <row r="71" spans="1:4" ht="15.75">
      <c r="A71" s="3"/>
      <c r="B71" s="40" t="s">
        <v>159</v>
      </c>
      <c r="C71" s="41">
        <f t="shared" si="1"/>
        <v>34</v>
      </c>
      <c r="D71" s="41">
        <f t="shared" si="1"/>
        <v>2028</v>
      </c>
    </row>
    <row r="72" spans="1:4" ht="15.75">
      <c r="A72" s="3"/>
      <c r="B72" s="40" t="s">
        <v>160</v>
      </c>
      <c r="C72" s="41">
        <f t="shared" si="1"/>
        <v>16</v>
      </c>
      <c r="D72" s="41">
        <f t="shared" si="1"/>
        <v>3121</v>
      </c>
    </row>
    <row r="73" spans="1:4" ht="15.75">
      <c r="A73" s="3"/>
      <c r="B73" s="40" t="s">
        <v>161</v>
      </c>
      <c r="C73" s="41">
        <f t="shared" si="1"/>
        <v>23</v>
      </c>
      <c r="D73" s="41">
        <f t="shared" si="1"/>
        <v>6424</v>
      </c>
    </row>
    <row r="74" spans="1:4" ht="15.75">
      <c r="A74" s="3"/>
      <c r="B74" s="40" t="s">
        <v>162</v>
      </c>
      <c r="C74" s="41">
        <f t="shared" si="1"/>
        <v>57</v>
      </c>
      <c r="D74" s="41">
        <f t="shared" si="1"/>
        <v>74913</v>
      </c>
    </row>
    <row r="75" spans="1:4" ht="15.75">
      <c r="A75" s="3"/>
      <c r="B75" s="40" t="s">
        <v>163</v>
      </c>
      <c r="C75" s="41">
        <f t="shared" si="1"/>
        <v>6</v>
      </c>
      <c r="D75" s="41">
        <f t="shared" si="1"/>
        <v>1480</v>
      </c>
    </row>
    <row r="76" spans="1:4" ht="15.75">
      <c r="A76" s="3"/>
      <c r="B76" s="40" t="s">
        <v>164</v>
      </c>
      <c r="C76" s="41">
        <f t="shared" si="1"/>
        <v>14</v>
      </c>
      <c r="D76" s="41">
        <f t="shared" si="1"/>
        <v>2514.5</v>
      </c>
    </row>
    <row r="77" spans="1:4" ht="15.75">
      <c r="A77" s="3"/>
      <c r="B77" s="40" t="s">
        <v>165</v>
      </c>
      <c r="C77" s="41"/>
      <c r="D77" s="41"/>
    </row>
    <row r="78" spans="1:4" ht="15.75">
      <c r="A78" s="3"/>
      <c r="B78" s="40" t="s">
        <v>166</v>
      </c>
      <c r="C78" s="41">
        <f>+C131</f>
        <v>32</v>
      </c>
      <c r="D78" s="41">
        <f>+D131</f>
        <v>2665</v>
      </c>
    </row>
    <row r="79" spans="1:4" ht="15.75">
      <c r="A79" s="3"/>
      <c r="B79" s="40" t="s">
        <v>167</v>
      </c>
      <c r="C79" s="41">
        <f t="shared" ref="C79:D84" si="2">+C132</f>
        <v>10</v>
      </c>
      <c r="D79" s="41">
        <f t="shared" si="2"/>
        <v>6250</v>
      </c>
    </row>
    <row r="80" spans="1:4" ht="15.75">
      <c r="A80" s="3"/>
      <c r="B80" s="40" t="s">
        <v>168</v>
      </c>
      <c r="C80" s="41">
        <f t="shared" si="2"/>
        <v>0</v>
      </c>
      <c r="D80" s="41">
        <f t="shared" si="2"/>
        <v>0</v>
      </c>
    </row>
    <row r="81" spans="1:5" ht="15.75">
      <c r="A81" s="3"/>
      <c r="B81" s="40" t="s">
        <v>169</v>
      </c>
      <c r="C81" s="41">
        <f t="shared" si="2"/>
        <v>6</v>
      </c>
      <c r="D81" s="41">
        <f t="shared" si="2"/>
        <v>476.5</v>
      </c>
    </row>
    <row r="82" spans="1:5" ht="15.75">
      <c r="A82" s="3"/>
      <c r="B82" s="40" t="s">
        <v>170</v>
      </c>
      <c r="C82" s="41">
        <f t="shared" si="2"/>
        <v>1</v>
      </c>
      <c r="D82" s="41">
        <f t="shared" si="2"/>
        <v>4746</v>
      </c>
    </row>
    <row r="83" spans="1:5" ht="15.75">
      <c r="A83" s="3"/>
      <c r="B83" s="40" t="s">
        <v>171</v>
      </c>
      <c r="C83" s="41">
        <f t="shared" si="2"/>
        <v>13</v>
      </c>
      <c r="D83" s="41">
        <f t="shared" si="2"/>
        <v>64.109589041095887</v>
      </c>
    </row>
    <row r="84" spans="1:5" ht="15.75" customHeight="1" thickBot="1">
      <c r="A84" s="3"/>
      <c r="B84" s="40" t="s">
        <v>172</v>
      </c>
      <c r="C84" s="41">
        <f t="shared" si="2"/>
        <v>2</v>
      </c>
      <c r="D84" s="41">
        <f t="shared" si="2"/>
        <v>1221</v>
      </c>
    </row>
    <row r="85" spans="1:5" ht="13.5" thickBot="1">
      <c r="B85" s="36" t="s">
        <v>49</v>
      </c>
      <c r="C85" s="29">
        <f>SUM(C55:C84)</f>
        <v>503</v>
      </c>
      <c r="D85" s="29">
        <f>SUM(D55:D84)</f>
        <v>186101.82465753425</v>
      </c>
      <c r="E85" s="153"/>
    </row>
    <row r="86" spans="1:5" ht="49.5" customHeight="1">
      <c r="A86" s="3" t="s">
        <v>50</v>
      </c>
      <c r="B86" s="10" t="s">
        <v>51</v>
      </c>
      <c r="C86" s="11" t="s">
        <v>48</v>
      </c>
      <c r="D86" s="22" t="s">
        <v>32</v>
      </c>
    </row>
    <row r="87" spans="1:5" ht="31.5" customHeight="1">
      <c r="B87" s="42"/>
      <c r="C87" s="149"/>
      <c r="D87" s="150"/>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73</v>
      </c>
      <c r="B109" s="10" t="s">
        <v>74</v>
      </c>
      <c r="C109" s="11" t="s">
        <v>48</v>
      </c>
      <c r="D109" s="22" t="s">
        <v>32</v>
      </c>
    </row>
    <row r="110" spans="1:4">
      <c r="A110" s="39">
        <v>1</v>
      </c>
      <c r="B110" s="154" t="s">
        <v>52</v>
      </c>
      <c r="C110" s="151">
        <v>13</v>
      </c>
      <c r="D110" s="152">
        <v>2687</v>
      </c>
    </row>
    <row r="111" spans="1:4">
      <c r="A111" s="39">
        <v>2</v>
      </c>
      <c r="B111" s="154" t="s">
        <v>178</v>
      </c>
      <c r="C111" s="151">
        <v>1</v>
      </c>
      <c r="D111" s="152">
        <v>426</v>
      </c>
    </row>
    <row r="112" spans="1:4">
      <c r="A112" s="39">
        <v>3</v>
      </c>
      <c r="B112" s="154" t="s">
        <v>174</v>
      </c>
      <c r="C112" s="151">
        <v>68</v>
      </c>
      <c r="D112" s="152">
        <v>41125</v>
      </c>
    </row>
    <row r="113" spans="1:4">
      <c r="A113" s="39">
        <v>4</v>
      </c>
      <c r="B113" s="154" t="s">
        <v>53</v>
      </c>
      <c r="C113" s="151">
        <v>9</v>
      </c>
      <c r="D113" s="152">
        <v>4999</v>
      </c>
    </row>
    <row r="114" spans="1:4">
      <c r="A114" s="39">
        <v>5</v>
      </c>
      <c r="B114" s="154" t="s">
        <v>54</v>
      </c>
      <c r="C114" s="151">
        <v>0</v>
      </c>
      <c r="D114" s="152">
        <v>0</v>
      </c>
    </row>
    <row r="115" spans="1:4">
      <c r="A115" s="39">
        <v>6</v>
      </c>
      <c r="B115" s="154" t="s">
        <v>55</v>
      </c>
      <c r="C115" s="151">
        <v>8</v>
      </c>
      <c r="D115" s="152">
        <v>3612</v>
      </c>
    </row>
    <row r="116" spans="1:4">
      <c r="A116" s="39">
        <v>7</v>
      </c>
      <c r="B116" s="154" t="s">
        <v>56</v>
      </c>
      <c r="C116" s="151">
        <v>0</v>
      </c>
      <c r="D116" s="152">
        <v>0</v>
      </c>
    </row>
    <row r="117" spans="1:4">
      <c r="A117" s="39">
        <v>8</v>
      </c>
      <c r="B117" s="154" t="s">
        <v>57</v>
      </c>
      <c r="C117" s="151">
        <v>0</v>
      </c>
      <c r="D117" s="152">
        <v>0</v>
      </c>
    </row>
    <row r="118" spans="1:4">
      <c r="A118" s="39">
        <v>9</v>
      </c>
      <c r="B118" s="154" t="s">
        <v>58</v>
      </c>
      <c r="C118" s="151">
        <v>1</v>
      </c>
      <c r="D118" s="152">
        <v>2157</v>
      </c>
    </row>
    <row r="119" spans="1:4">
      <c r="A119" s="39">
        <v>11</v>
      </c>
      <c r="B119" s="154" t="s">
        <v>59</v>
      </c>
      <c r="C119" s="151">
        <v>75</v>
      </c>
      <c r="D119" s="152">
        <v>6582</v>
      </c>
    </row>
    <row r="120" spans="1:4">
      <c r="A120" s="39">
        <v>12</v>
      </c>
      <c r="B120" s="154" t="s">
        <v>60</v>
      </c>
      <c r="C120" s="151">
        <v>8</v>
      </c>
      <c r="D120" s="152">
        <v>2277</v>
      </c>
    </row>
    <row r="121" spans="1:4">
      <c r="A121" s="39">
        <v>13</v>
      </c>
      <c r="B121" s="154" t="s">
        <v>61</v>
      </c>
      <c r="C121" s="151">
        <v>45</v>
      </c>
      <c r="D121" s="152">
        <v>15242</v>
      </c>
    </row>
    <row r="122" spans="1:4">
      <c r="A122" s="39">
        <v>14</v>
      </c>
      <c r="B122" s="154" t="s">
        <v>62</v>
      </c>
      <c r="C122" s="151">
        <v>5</v>
      </c>
      <c r="D122" s="152">
        <v>303</v>
      </c>
    </row>
    <row r="123" spans="1:4">
      <c r="A123" s="39">
        <v>15</v>
      </c>
      <c r="B123" s="154" t="s">
        <v>175</v>
      </c>
      <c r="C123" s="151">
        <v>4</v>
      </c>
      <c r="D123" s="152">
        <v>529</v>
      </c>
    </row>
    <row r="124" spans="1:4">
      <c r="A124" s="39">
        <v>16</v>
      </c>
      <c r="B124" s="154" t="s">
        <v>75</v>
      </c>
      <c r="C124" s="151">
        <v>52</v>
      </c>
      <c r="D124" s="152">
        <v>259.71506849315068</v>
      </c>
    </row>
    <row r="125" spans="1:4">
      <c r="A125" s="39">
        <v>17</v>
      </c>
      <c r="B125" s="154" t="s">
        <v>176</v>
      </c>
      <c r="C125" s="151">
        <v>34</v>
      </c>
      <c r="D125" s="152">
        <v>2028</v>
      </c>
    </row>
    <row r="126" spans="1:4">
      <c r="A126" s="39">
        <v>18</v>
      </c>
      <c r="B126" s="154" t="s">
        <v>63</v>
      </c>
      <c r="C126" s="151">
        <v>16</v>
      </c>
      <c r="D126" s="152">
        <v>3121</v>
      </c>
    </row>
    <row r="127" spans="1:4">
      <c r="A127" s="39">
        <v>19</v>
      </c>
      <c r="B127" s="154" t="s">
        <v>64</v>
      </c>
      <c r="C127" s="151">
        <v>23</v>
      </c>
      <c r="D127" s="152">
        <v>6424</v>
      </c>
    </row>
    <row r="128" spans="1:4">
      <c r="A128" s="39">
        <v>20</v>
      </c>
      <c r="B128" s="154" t="s">
        <v>65</v>
      </c>
      <c r="C128" s="151">
        <v>57</v>
      </c>
      <c r="D128" s="152">
        <v>74913</v>
      </c>
    </row>
    <row r="129" spans="1:4">
      <c r="A129" s="39">
        <v>21</v>
      </c>
      <c r="B129" s="154" t="s">
        <v>66</v>
      </c>
      <c r="C129" s="151">
        <v>6</v>
      </c>
      <c r="D129" s="152">
        <v>1480</v>
      </c>
    </row>
    <row r="130" spans="1:4">
      <c r="A130" s="39">
        <v>22</v>
      </c>
      <c r="B130" s="154" t="s">
        <v>67</v>
      </c>
      <c r="C130" s="151">
        <v>14</v>
      </c>
      <c r="D130" s="152">
        <v>2514.5</v>
      </c>
    </row>
    <row r="131" spans="1:4">
      <c r="A131" s="39">
        <v>24</v>
      </c>
      <c r="B131" s="154" t="s">
        <v>68</v>
      </c>
      <c r="C131" s="151">
        <v>32</v>
      </c>
      <c r="D131" s="152">
        <v>2665</v>
      </c>
    </row>
    <row r="132" spans="1:4">
      <c r="A132" s="39">
        <v>25</v>
      </c>
      <c r="B132" s="154" t="s">
        <v>69</v>
      </c>
      <c r="C132" s="151">
        <v>10</v>
      </c>
      <c r="D132" s="152">
        <v>6250</v>
      </c>
    </row>
    <row r="133" spans="1:4">
      <c r="A133" s="155">
        <v>26</v>
      </c>
      <c r="B133" s="154" t="s">
        <v>70</v>
      </c>
      <c r="C133" s="151">
        <v>0</v>
      </c>
      <c r="D133" s="152">
        <v>0</v>
      </c>
    </row>
    <row r="134" spans="1:4">
      <c r="A134" s="155">
        <v>27</v>
      </c>
      <c r="B134" s="154" t="s">
        <v>71</v>
      </c>
      <c r="C134" s="151">
        <v>6</v>
      </c>
      <c r="D134" s="152">
        <v>476.5</v>
      </c>
    </row>
    <row r="135" spans="1:4">
      <c r="A135" s="155">
        <v>28</v>
      </c>
      <c r="B135" s="154" t="s">
        <v>179</v>
      </c>
      <c r="C135" s="151">
        <v>1</v>
      </c>
      <c r="D135" s="152">
        <v>4746</v>
      </c>
    </row>
    <row r="136" spans="1:4">
      <c r="A136" s="155">
        <v>29</v>
      </c>
      <c r="B136" s="154" t="s">
        <v>76</v>
      </c>
      <c r="C136" s="151">
        <v>13</v>
      </c>
      <c r="D136" s="152">
        <v>64.109589041095887</v>
      </c>
    </row>
    <row r="137" spans="1:4" ht="13.5" thickBot="1">
      <c r="A137" s="155">
        <v>30</v>
      </c>
      <c r="B137" s="154" t="s">
        <v>72</v>
      </c>
      <c r="C137" s="151">
        <v>2</v>
      </c>
      <c r="D137" s="152">
        <v>1221</v>
      </c>
    </row>
    <row r="138" spans="1:4" ht="13.5" thickBot="1">
      <c r="B138" s="36" t="s">
        <v>49</v>
      </c>
      <c r="C138" s="29">
        <f>SUM(C110:C137)</f>
        <v>503</v>
      </c>
      <c r="D138" s="29">
        <f>SUM(D110:D137)</f>
        <v>186101.82465753425</v>
      </c>
    </row>
    <row r="140" spans="1:4" ht="13.5" thickBot="1"/>
    <row r="141" spans="1:4" ht="16.5" thickBot="1">
      <c r="A141" s="3" t="s">
        <v>77</v>
      </c>
      <c r="B141" s="19" t="s">
        <v>78</v>
      </c>
      <c r="C141" s="20"/>
      <c r="D141" s="21"/>
    </row>
    <row r="142" spans="1:4" ht="15.75">
      <c r="A142" s="3"/>
      <c r="B142" s="10"/>
      <c r="C142" s="11" t="s">
        <v>79</v>
      </c>
      <c r="D142" s="22" t="s">
        <v>80</v>
      </c>
    </row>
    <row r="143" spans="1:4" ht="32.25" customHeight="1">
      <c r="A143" s="3"/>
      <c r="B143" s="46" t="s">
        <v>81</v>
      </c>
      <c r="C143" s="44"/>
      <c r="D143" s="47" t="s">
        <v>82</v>
      </c>
    </row>
    <row r="144" spans="1:4" ht="39" customHeight="1">
      <c r="A144" s="3"/>
      <c r="B144" s="46" t="s">
        <v>83</v>
      </c>
      <c r="C144" s="44"/>
      <c r="D144" s="47" t="s">
        <v>82</v>
      </c>
    </row>
    <row r="145" spans="1:4" ht="36" customHeight="1">
      <c r="A145" s="3"/>
      <c r="B145" s="46" t="s">
        <v>84</v>
      </c>
      <c r="C145" s="47" t="s">
        <v>82</v>
      </c>
      <c r="D145" s="47" t="s">
        <v>82</v>
      </c>
    </row>
    <row r="146" spans="1:4" ht="36" customHeight="1" thickBot="1">
      <c r="B146" s="48" t="s">
        <v>85</v>
      </c>
      <c r="C146" s="49"/>
      <c r="D146" s="47" t="s">
        <v>82</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86</v>
      </c>
      <c r="B1" s="2" t="s">
        <v>87</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88</v>
      </c>
      <c r="B3" s="51" t="s">
        <v>180</v>
      </c>
      <c r="C3" s="52"/>
      <c r="D3" s="52"/>
      <c r="E3" s="52"/>
      <c r="F3" s="52"/>
      <c r="G3" s="52"/>
      <c r="H3" s="52"/>
      <c r="I3" s="52"/>
      <c r="J3" s="52"/>
      <c r="K3" s="52"/>
      <c r="L3" s="52"/>
      <c r="M3" s="52"/>
      <c r="N3" s="53"/>
    </row>
    <row r="4" spans="1:14" ht="13.5" thickBot="1">
      <c r="C4" s="54" t="s">
        <v>89</v>
      </c>
      <c r="D4" s="55"/>
      <c r="E4" s="55"/>
      <c r="F4" s="56"/>
      <c r="G4" s="54" t="s">
        <v>89</v>
      </c>
      <c r="H4" s="55"/>
      <c r="I4" s="55"/>
      <c r="J4" s="56"/>
      <c r="K4" s="54" t="s">
        <v>90</v>
      </c>
      <c r="L4" s="55"/>
      <c r="M4" s="55"/>
      <c r="N4" s="56"/>
    </row>
    <row r="5" spans="1:14" ht="48">
      <c r="A5" s="3" t="s">
        <v>91</v>
      </c>
      <c r="B5" s="57" t="s">
        <v>30</v>
      </c>
      <c r="C5" s="58" t="s">
        <v>92</v>
      </c>
      <c r="D5" s="58" t="s">
        <v>93</v>
      </c>
      <c r="E5" s="58" t="s">
        <v>94</v>
      </c>
      <c r="F5" s="59" t="s">
        <v>95</v>
      </c>
      <c r="G5" s="60" t="s">
        <v>96</v>
      </c>
      <c r="H5" s="58" t="s">
        <v>97</v>
      </c>
      <c r="I5" s="58" t="s">
        <v>98</v>
      </c>
      <c r="J5" s="61" t="s">
        <v>99</v>
      </c>
      <c r="K5" s="60" t="s">
        <v>96</v>
      </c>
      <c r="L5" s="58" t="s">
        <v>97</v>
      </c>
      <c r="M5" s="58" t="s">
        <v>98</v>
      </c>
      <c r="N5" s="61" t="s">
        <v>99</v>
      </c>
    </row>
    <row r="6" spans="1:14">
      <c r="B6" s="14" t="s">
        <v>33</v>
      </c>
      <c r="C6" s="62">
        <v>0.8</v>
      </c>
      <c r="D6" s="62">
        <v>1</v>
      </c>
      <c r="E6" s="62">
        <v>0.59697</v>
      </c>
      <c r="F6" s="63">
        <v>83.611812999999998</v>
      </c>
      <c r="G6" s="64">
        <f>+E6*'[1]A_UTENZA SERVITA'!D38</f>
        <v>69162.556320000003</v>
      </c>
      <c r="H6" s="65">
        <f>+F6*'[1]A_UTENZA SERVITA'!C38</f>
        <v>98160.268461999993</v>
      </c>
      <c r="I6" s="44"/>
      <c r="J6" s="66">
        <f>G6+H6</f>
        <v>167322.82478199998</v>
      </c>
      <c r="K6" s="14"/>
      <c r="L6" s="62"/>
      <c r="M6" s="44">
        <v>-1215.72</v>
      </c>
      <c r="N6" s="67">
        <v>168039.78</v>
      </c>
    </row>
    <row r="7" spans="1:14">
      <c r="B7" s="14" t="s">
        <v>34</v>
      </c>
      <c r="C7" s="62">
        <v>0.94</v>
      </c>
      <c r="D7" s="62">
        <v>1.6</v>
      </c>
      <c r="E7" s="62">
        <v>0.70143999999999995</v>
      </c>
      <c r="F7" s="63">
        <v>133.77889999999999</v>
      </c>
      <c r="G7" s="64">
        <f>+E7*'[1]A_UTENZA SERVITA'!D39</f>
        <v>126469.632</v>
      </c>
      <c r="H7" s="65">
        <f>+F7*'[1]A_UTENZA SERVITA'!C39</f>
        <v>214180.0189</v>
      </c>
      <c r="I7" s="44"/>
      <c r="J7" s="66">
        <f t="shared" ref="J7:J11" si="0">G7+H7</f>
        <v>340649.65090000001</v>
      </c>
      <c r="K7" s="14"/>
      <c r="L7" s="62"/>
      <c r="M7" s="44">
        <v>-4763.6100000000006</v>
      </c>
      <c r="N7" s="67">
        <v>337539.88</v>
      </c>
    </row>
    <row r="8" spans="1:14">
      <c r="B8" s="14" t="s">
        <v>35</v>
      </c>
      <c r="C8" s="62">
        <v>1.05</v>
      </c>
      <c r="D8" s="62">
        <v>2</v>
      </c>
      <c r="E8" s="62">
        <v>0.783524</v>
      </c>
      <c r="F8" s="63">
        <v>167.223625</v>
      </c>
      <c r="G8" s="64">
        <f>+E8*'[1]A_UTENZA SERVITA'!D40</f>
        <v>87218.757584000006</v>
      </c>
      <c r="H8" s="65">
        <f>+F8*'[1]A_UTENZA SERVITA'!C40</f>
        <v>160869.12724999999</v>
      </c>
      <c r="I8" s="44"/>
      <c r="J8" s="66">
        <f t="shared" si="0"/>
        <v>248087.884834</v>
      </c>
      <c r="K8" s="14"/>
      <c r="L8" s="62"/>
      <c r="M8" s="44">
        <v>-3239.53</v>
      </c>
      <c r="N8" s="67">
        <v>250058.75</v>
      </c>
    </row>
    <row r="9" spans="1:14">
      <c r="B9" s="14" t="s">
        <v>36</v>
      </c>
      <c r="C9" s="62">
        <v>1.1399999999999999</v>
      </c>
      <c r="D9" s="62">
        <v>2.2000000000000002</v>
      </c>
      <c r="E9" s="62">
        <v>0.85068299999999997</v>
      </c>
      <c r="F9" s="63">
        <v>183.945988</v>
      </c>
      <c r="G9" s="64">
        <f>+E9*'[1]A_UTENZA SERVITA'!D41</f>
        <v>70901.025318</v>
      </c>
      <c r="H9" s="65">
        <f>+F9*'[1]A_UTENZA SERVITA'!C41</f>
        <v>129130.083576</v>
      </c>
      <c r="I9" s="44"/>
      <c r="J9" s="66">
        <f t="shared" si="0"/>
        <v>200031.108894</v>
      </c>
      <c r="K9" s="14"/>
      <c r="L9" s="62"/>
      <c r="M9" s="44">
        <v>-3067.18</v>
      </c>
      <c r="N9" s="67">
        <v>200818.86000000002</v>
      </c>
    </row>
    <row r="10" spans="1:14">
      <c r="B10" s="14" t="s">
        <v>37</v>
      </c>
      <c r="C10" s="62">
        <v>1.23</v>
      </c>
      <c r="D10" s="62">
        <v>2.9</v>
      </c>
      <c r="E10" s="62">
        <v>0.91784200000000005</v>
      </c>
      <c r="F10" s="63">
        <v>242.474256</v>
      </c>
      <c r="G10" s="64">
        <f>+E10*'[1]A_UTENZA SERVITA'!D42</f>
        <v>20014.462652000002</v>
      </c>
      <c r="H10" s="65">
        <f>+F10*'[1]A_UTENZA SERVITA'!C42</f>
        <v>43645.36608</v>
      </c>
      <c r="I10" s="44"/>
      <c r="J10" s="66">
        <f t="shared" si="0"/>
        <v>63659.828732000002</v>
      </c>
      <c r="K10" s="14"/>
      <c r="L10" s="62"/>
      <c r="M10" s="44">
        <v>-961.61</v>
      </c>
      <c r="N10" s="67">
        <v>63936.880000000005</v>
      </c>
    </row>
    <row r="11" spans="1:14" ht="13.5" thickBot="1">
      <c r="B11" s="25" t="s">
        <v>38</v>
      </c>
      <c r="C11" s="68">
        <v>1.3</v>
      </c>
      <c r="D11" s="68">
        <v>3.4</v>
      </c>
      <c r="E11" s="68">
        <v>0.97007699999999997</v>
      </c>
      <c r="F11" s="69">
        <v>284.28016300000002</v>
      </c>
      <c r="G11" s="64">
        <f>+E11*'[1]A_UTENZA SERVITA'!D43</f>
        <v>9241.9235790000002</v>
      </c>
      <c r="H11" s="65">
        <f>+F11*'[1]A_UTENZA SERVITA'!C43</f>
        <v>20468.171736</v>
      </c>
      <c r="I11" s="49"/>
      <c r="J11" s="66">
        <f t="shared" si="0"/>
        <v>29710.095314999999</v>
      </c>
      <c r="K11" s="25"/>
      <c r="L11" s="68"/>
      <c r="M11" s="49">
        <v>-312.71999999999997</v>
      </c>
      <c r="N11" s="67">
        <v>29077.4</v>
      </c>
    </row>
    <row r="12" spans="1:14" ht="13.5" thickBot="1">
      <c r="J12" s="70">
        <f>SUM(J6:J11)</f>
        <v>1049461.3934569999</v>
      </c>
      <c r="M12" s="71">
        <f>SUM(M6:M11)</f>
        <v>-13560.37</v>
      </c>
      <c r="N12" s="72">
        <f>SUM(N6:N11)</f>
        <v>1049471.55</v>
      </c>
    </row>
    <row r="13" spans="1:14" ht="13.5" thickBot="1"/>
    <row r="14" spans="1:14" ht="13.5" thickBot="1">
      <c r="G14" s="73" t="s">
        <v>89</v>
      </c>
      <c r="H14" s="74"/>
      <c r="I14" s="74"/>
      <c r="J14" s="75"/>
      <c r="K14" s="73" t="s">
        <v>90</v>
      </c>
      <c r="L14" s="74"/>
      <c r="M14" s="74"/>
      <c r="N14" s="75"/>
    </row>
    <row r="15" spans="1:14" ht="48">
      <c r="A15" s="3" t="s">
        <v>100</v>
      </c>
      <c r="B15" s="57" t="s">
        <v>41</v>
      </c>
      <c r="C15" s="58" t="s">
        <v>92</v>
      </c>
      <c r="D15" s="58" t="s">
        <v>93</v>
      </c>
      <c r="E15" s="58" t="s">
        <v>94</v>
      </c>
      <c r="F15" s="59" t="s">
        <v>95</v>
      </c>
      <c r="G15" s="60" t="s">
        <v>96</v>
      </c>
      <c r="H15" s="58" t="s">
        <v>97</v>
      </c>
      <c r="I15" s="58" t="s">
        <v>98</v>
      </c>
      <c r="J15" s="61" t="s">
        <v>99</v>
      </c>
      <c r="K15" s="60" t="s">
        <v>96</v>
      </c>
      <c r="L15" s="58" t="s">
        <v>97</v>
      </c>
      <c r="M15" s="58" t="s">
        <v>98</v>
      </c>
      <c r="N15" s="61" t="s">
        <v>99</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89</v>
      </c>
      <c r="H24" s="74"/>
      <c r="I24" s="74"/>
      <c r="J24" s="75"/>
      <c r="K24" s="73" t="s">
        <v>90</v>
      </c>
      <c r="L24" s="74"/>
      <c r="M24" s="74"/>
      <c r="N24" s="75"/>
    </row>
    <row r="25" spans="1:14" ht="48">
      <c r="A25" s="3" t="s">
        <v>101</v>
      </c>
      <c r="B25" s="57" t="s">
        <v>102</v>
      </c>
      <c r="C25" s="58" t="s">
        <v>103</v>
      </c>
      <c r="D25" s="58" t="s">
        <v>104</v>
      </c>
      <c r="E25" s="58" t="s">
        <v>94</v>
      </c>
      <c r="F25" s="59" t="s">
        <v>105</v>
      </c>
      <c r="G25" s="60" t="s">
        <v>96</v>
      </c>
      <c r="H25" s="58" t="s">
        <v>97</v>
      </c>
      <c r="I25" s="58" t="s">
        <v>98</v>
      </c>
      <c r="J25" s="61" t="s">
        <v>99</v>
      </c>
      <c r="K25" s="60" t="s">
        <v>96</v>
      </c>
      <c r="L25" s="58" t="s">
        <v>97</v>
      </c>
      <c r="M25" s="58" t="s">
        <v>98</v>
      </c>
      <c r="N25" s="61" t="s">
        <v>99</v>
      </c>
    </row>
    <row r="26" spans="1:14" ht="15">
      <c r="A26" s="14"/>
      <c r="B26" s="14" t="str">
        <f>+'[1]A_UTENZA SERVITA'!B110</f>
        <v>Musei, biblioteche, scuole, associazioni, luoghi di culto</v>
      </c>
      <c r="C26" s="100">
        <v>0.53</v>
      </c>
      <c r="D26" s="100">
        <v>3.28</v>
      </c>
      <c r="E26" s="100">
        <v>0.62964200000000003</v>
      </c>
      <c r="F26" s="101">
        <v>0.87454600000000005</v>
      </c>
      <c r="G26" s="64">
        <f>+E26*'[1]A_UTENZA SERVITA'!D110</f>
        <v>1691.848054</v>
      </c>
      <c r="H26" s="102">
        <f>+F26*'[1]A_UTENZA SERVITA'!D110</f>
        <v>2349.9051020000002</v>
      </c>
      <c r="I26" s="44"/>
      <c r="J26" s="79">
        <f>G26+H26</f>
        <v>4041.7531560000002</v>
      </c>
      <c r="K26" s="14"/>
      <c r="L26" s="100"/>
      <c r="M26" s="156">
        <v>-369.94</v>
      </c>
      <c r="N26" s="66">
        <v>4107.93</v>
      </c>
    </row>
    <row r="27" spans="1:14">
      <c r="A27" s="14"/>
      <c r="B27" s="14" t="str">
        <f>+'[1]A_UTENZA SERVITA'!B111</f>
        <v>Cinematografi e teatri</v>
      </c>
      <c r="C27" s="100">
        <v>0.36</v>
      </c>
      <c r="D27" s="100">
        <v>3</v>
      </c>
      <c r="E27" s="100">
        <v>0.42768099999999998</v>
      </c>
      <c r="F27" s="101">
        <v>0.79988999999999999</v>
      </c>
      <c r="G27" s="64">
        <f>+E27*'[1]A_UTENZA SERVITA'!D111</f>
        <v>182.192106</v>
      </c>
      <c r="H27" s="102">
        <f>+F27*'[1]A_UTENZA SERVITA'!D111</f>
        <v>340.75313999999997</v>
      </c>
      <c r="I27" s="44"/>
      <c r="J27" s="79">
        <f t="shared" ref="J27:J58" si="1">G27+H27</f>
        <v>522.945246</v>
      </c>
      <c r="K27" s="14"/>
      <c r="L27" s="100"/>
      <c r="M27" s="44"/>
      <c r="N27" s="66">
        <v>522.94000000000005</v>
      </c>
    </row>
    <row r="28" spans="1:14">
      <c r="A28" s="14"/>
      <c r="B28" s="14" t="str">
        <f>+'[1]A_UTENZA SERVITA'!B112</f>
        <v>Autorimesse e magazzini senza alcuna vendita diretta</v>
      </c>
      <c r="C28" s="100">
        <v>0.55000000000000004</v>
      </c>
      <c r="D28" s="100">
        <v>4.55</v>
      </c>
      <c r="E28" s="100">
        <v>0.65340200000000004</v>
      </c>
      <c r="F28" s="101">
        <v>1.213166</v>
      </c>
      <c r="G28" s="64">
        <f>+E28*'[1]A_UTENZA SERVITA'!D112</f>
        <v>26871.15725</v>
      </c>
      <c r="H28" s="102">
        <f>+F28*'[1]A_UTENZA SERVITA'!D112</f>
        <v>49891.45175</v>
      </c>
      <c r="I28" s="44"/>
      <c r="J28" s="79">
        <f t="shared" si="1"/>
        <v>76762.608999999997</v>
      </c>
      <c r="K28" s="14"/>
      <c r="L28" s="100"/>
      <c r="M28" s="44">
        <v>-610.63</v>
      </c>
      <c r="N28" s="66">
        <v>75533.16</v>
      </c>
    </row>
    <row r="29" spans="1:14">
      <c r="A29" s="14"/>
      <c r="B29" s="14" t="str">
        <f>+'[1]A_UTENZA SERVITA'!B113</f>
        <v>Campeggi, distributori carburanti, impianti sportivi</v>
      </c>
      <c r="C29" s="100">
        <v>0.82</v>
      </c>
      <c r="D29" s="100">
        <v>6.73</v>
      </c>
      <c r="E29" s="100">
        <v>0.974163</v>
      </c>
      <c r="F29" s="101">
        <v>1.794419</v>
      </c>
      <c r="G29" s="64">
        <f>+E29*'[1]A_UTENZA SERVITA'!D113</f>
        <v>4869.8408369999997</v>
      </c>
      <c r="H29" s="102">
        <f>+F29*'[1]A_UTENZA SERVITA'!D113</f>
        <v>8970.3005809999995</v>
      </c>
      <c r="I29" s="44"/>
      <c r="J29" s="79">
        <f t="shared" si="1"/>
        <v>13840.141417999999</v>
      </c>
      <c r="K29" s="14"/>
      <c r="L29" s="100"/>
      <c r="M29" s="44">
        <v>-425.28</v>
      </c>
      <c r="N29" s="66">
        <v>13630.63</v>
      </c>
    </row>
    <row r="30" spans="1:14">
      <c r="A30" s="14"/>
      <c r="B30" s="14" t="str">
        <f>+'[1]A_UTENZA SERVITA'!B114</f>
        <v>Stabilimenti balneari</v>
      </c>
      <c r="C30" s="100">
        <v>0.51</v>
      </c>
      <c r="D30" s="100">
        <v>4.16</v>
      </c>
      <c r="E30" s="100">
        <v>0.60588200000000003</v>
      </c>
      <c r="F30" s="101">
        <v>1.1091800000000001</v>
      </c>
      <c r="G30" s="64">
        <f>+E30*'[1]A_UTENZA SERVITA'!D114</f>
        <v>0</v>
      </c>
      <c r="H30" s="102">
        <f>+F30*'[1]A_UTENZA SERVITA'!D114</f>
        <v>0</v>
      </c>
      <c r="I30" s="44"/>
      <c r="J30" s="79">
        <f t="shared" si="1"/>
        <v>0</v>
      </c>
      <c r="K30" s="14"/>
      <c r="L30" s="100"/>
      <c r="M30" s="44"/>
      <c r="N30" s="66">
        <v>0</v>
      </c>
    </row>
    <row r="31" spans="1:14">
      <c r="A31" s="14"/>
      <c r="B31" s="14" t="str">
        <f>+'[1]A_UTENZA SERVITA'!B115</f>
        <v>Esposizioni, autosaloni</v>
      </c>
      <c r="C31" s="100">
        <v>0.42</v>
      </c>
      <c r="D31" s="100">
        <v>3.52</v>
      </c>
      <c r="E31" s="100">
        <v>0.49896200000000002</v>
      </c>
      <c r="F31" s="101">
        <v>0.93853699999999995</v>
      </c>
      <c r="G31" s="64">
        <f>+E31*'[1]A_UTENZA SERVITA'!D115</f>
        <v>1802.2507440000002</v>
      </c>
      <c r="H31" s="102">
        <f>+F31*'[1]A_UTENZA SERVITA'!D115</f>
        <v>3389.9956439999996</v>
      </c>
      <c r="I31" s="44"/>
      <c r="J31" s="79">
        <f t="shared" si="1"/>
        <v>5192.2463879999996</v>
      </c>
      <c r="K31" s="14"/>
      <c r="L31" s="100"/>
      <c r="M31" s="44"/>
      <c r="N31" s="66">
        <v>5192.26</v>
      </c>
    </row>
    <row r="32" spans="1:14">
      <c r="A32" s="14"/>
      <c r="B32" s="14" t="str">
        <f>+'[1]A_UTENZA SERVITA'!B116</f>
        <v>Alberghi con ristorante</v>
      </c>
      <c r="C32" s="100">
        <v>1.42</v>
      </c>
      <c r="D32" s="100">
        <v>11.65</v>
      </c>
      <c r="E32" s="100">
        <v>1.686965</v>
      </c>
      <c r="F32" s="101">
        <v>3.106239</v>
      </c>
      <c r="G32" s="64">
        <f>+E32*'[1]A_UTENZA SERVITA'!D116</f>
        <v>0</v>
      </c>
      <c r="H32" s="102">
        <f>+F32*'[1]A_UTENZA SERVITA'!D116</f>
        <v>0</v>
      </c>
      <c r="I32" s="44"/>
      <c r="J32" s="79">
        <f t="shared" si="1"/>
        <v>0</v>
      </c>
      <c r="K32" s="14"/>
      <c r="L32" s="100"/>
      <c r="M32" s="44"/>
      <c r="N32" s="66">
        <v>0</v>
      </c>
    </row>
    <row r="33" spans="1:14">
      <c r="A33" s="14"/>
      <c r="B33" s="14" t="str">
        <f>+'[1]A_UTENZA SERVITA'!B117</f>
        <v>Alberghi senza ristorante</v>
      </c>
      <c r="C33" s="100">
        <v>1.01</v>
      </c>
      <c r="D33" s="100">
        <v>8.32</v>
      </c>
      <c r="E33" s="100">
        <v>1.199884</v>
      </c>
      <c r="F33" s="101">
        <v>2.2183609999999998</v>
      </c>
      <c r="G33" s="64">
        <f>+E33*'[1]A_UTENZA SERVITA'!D117</f>
        <v>0</v>
      </c>
      <c r="H33" s="102">
        <f>+F33*'[1]A_UTENZA SERVITA'!D117</f>
        <v>0</v>
      </c>
      <c r="I33" s="44"/>
      <c r="J33" s="79">
        <f t="shared" si="1"/>
        <v>0</v>
      </c>
      <c r="K33" s="14"/>
      <c r="L33" s="100"/>
      <c r="M33" s="44"/>
      <c r="N33" s="66">
        <v>0</v>
      </c>
    </row>
    <row r="34" spans="1:14">
      <c r="A34" s="14"/>
      <c r="B34" s="14" t="str">
        <f>+'[1]A_UTENZA SERVITA'!B118</f>
        <v>Case di cura e riposo</v>
      </c>
      <c r="C34" s="100">
        <v>1.1200000000000001</v>
      </c>
      <c r="D34" s="100">
        <v>9.2100000000000009</v>
      </c>
      <c r="E34" s="100">
        <v>1.3305640000000001</v>
      </c>
      <c r="F34" s="101">
        <v>2.4556619999999998</v>
      </c>
      <c r="G34" s="64">
        <f>+E34*'[1]A_UTENZA SERVITA'!D118</f>
        <v>2870.0265480000003</v>
      </c>
      <c r="H34" s="102">
        <f>+F34*'[1]A_UTENZA SERVITA'!D118</f>
        <v>5296.8629339999998</v>
      </c>
      <c r="I34" s="44"/>
      <c r="J34" s="79">
        <f t="shared" si="1"/>
        <v>8166.8894820000005</v>
      </c>
      <c r="K34" s="14"/>
      <c r="L34" s="100"/>
      <c r="M34" s="44"/>
      <c r="N34" s="66">
        <v>8166.89</v>
      </c>
    </row>
    <row r="35" spans="1:14">
      <c r="A35" s="14"/>
      <c r="B35" s="14" t="str">
        <f>+'[1]A_UTENZA SERVITA'!B119</f>
        <v>Uffici, agenzie, studi professionali</v>
      </c>
      <c r="C35" s="100">
        <v>1.29</v>
      </c>
      <c r="D35" s="100">
        <v>12.45</v>
      </c>
      <c r="E35" s="100">
        <v>1.5325249999999999</v>
      </c>
      <c r="F35" s="101">
        <v>3.3195429999999999</v>
      </c>
      <c r="G35" s="64">
        <f>+E35*'[1]A_UTENZA SERVITA'!D119</f>
        <v>10087.079549999999</v>
      </c>
      <c r="H35" s="102">
        <f>+F35*'[1]A_UTENZA SERVITA'!D119</f>
        <v>21849.232025999998</v>
      </c>
      <c r="I35" s="44"/>
      <c r="J35" s="79">
        <f t="shared" si="1"/>
        <v>31936.311575999996</v>
      </c>
      <c r="K35" s="14"/>
      <c r="L35" s="100"/>
      <c r="M35" s="44"/>
      <c r="N35" s="66">
        <v>32124.25</v>
      </c>
    </row>
    <row r="36" spans="1:14">
      <c r="A36" s="14"/>
      <c r="B36" s="14" t="str">
        <f>+'[1]A_UTENZA SERVITA'!B120</f>
        <v>Banche ed istituti di credito</v>
      </c>
      <c r="C36" s="100">
        <v>0.57999999999999996</v>
      </c>
      <c r="D36" s="100">
        <v>5.03</v>
      </c>
      <c r="E36" s="100">
        <v>0.68904200000000004</v>
      </c>
      <c r="F36" s="101">
        <v>1.3411489999999999</v>
      </c>
      <c r="G36" s="64">
        <f>+E36*'[1]A_UTENZA SERVITA'!D120</f>
        <v>1568.9486340000001</v>
      </c>
      <c r="H36" s="102">
        <f>+F36*'[1]A_UTENZA SERVITA'!D120</f>
        <v>3053.7962729999999</v>
      </c>
      <c r="I36" s="44"/>
      <c r="J36" s="79">
        <f t="shared" si="1"/>
        <v>4622.7449070000002</v>
      </c>
      <c r="K36" s="14"/>
      <c r="L36" s="100"/>
      <c r="M36" s="44">
        <v>-88.51</v>
      </c>
      <c r="N36" s="66">
        <v>4622.74</v>
      </c>
    </row>
    <row r="37" spans="1:14">
      <c r="A37" s="14"/>
      <c r="B37" s="14" t="str">
        <f>+'[1]A_UTENZA SERVITA'!B121</f>
        <v>Negozi abbigliamento, calzature, libreria, cartoleria, ferramenta e altri beni durevoli</v>
      </c>
      <c r="C37" s="100">
        <v>1.2</v>
      </c>
      <c r="D37" s="100">
        <v>9.85</v>
      </c>
      <c r="E37" s="100">
        <v>1.4256040000000001</v>
      </c>
      <c r="F37" s="101">
        <v>2.6263049999999999</v>
      </c>
      <c r="G37" s="64">
        <f>+E37*'[1]A_UTENZA SERVITA'!D121</f>
        <v>21729.056168000003</v>
      </c>
      <c r="H37" s="102">
        <f>+F37*'[1]A_UTENZA SERVITA'!D121</f>
        <v>40030.140809999997</v>
      </c>
      <c r="I37" s="44"/>
      <c r="J37" s="79">
        <f t="shared" si="1"/>
        <v>61759.196978</v>
      </c>
      <c r="K37" s="14"/>
      <c r="L37" s="100"/>
      <c r="M37" s="44">
        <v>-28.92</v>
      </c>
      <c r="N37" s="66">
        <v>61280.03</v>
      </c>
    </row>
    <row r="38" spans="1:14">
      <c r="A38" s="14"/>
      <c r="B38" s="14" t="str">
        <f>+'[1]A_UTENZA SERVITA'!B122</f>
        <v>Edicola, farmacia, tabaccaio, plurilicenze</v>
      </c>
      <c r="C38" s="100">
        <v>1.45</v>
      </c>
      <c r="D38" s="100">
        <v>11.93</v>
      </c>
      <c r="E38" s="100">
        <v>1.7226049999999999</v>
      </c>
      <c r="F38" s="101">
        <v>3.180895</v>
      </c>
      <c r="G38" s="64">
        <f>+E38*'[1]A_UTENZA SERVITA'!D122</f>
        <v>521.94931499999996</v>
      </c>
      <c r="H38" s="102">
        <f>+F38*'[1]A_UTENZA SERVITA'!D122</f>
        <v>963.81118500000002</v>
      </c>
      <c r="I38" s="44"/>
      <c r="J38" s="79">
        <f t="shared" si="1"/>
        <v>1485.7604999999999</v>
      </c>
      <c r="K38" s="14"/>
      <c r="L38" s="100"/>
      <c r="M38" s="44"/>
      <c r="N38" s="66">
        <v>1596.68</v>
      </c>
    </row>
    <row r="39" spans="1:14">
      <c r="A39" s="14"/>
      <c r="B39" s="14" t="str">
        <f>+'[1]A_UTENZA SERVITA'!B123</f>
        <v>Negozi particolari quali filatelia, tende e tessuti, tappeti, cappelli e ombrelli, antiquariato</v>
      </c>
      <c r="C39" s="100">
        <v>0.71</v>
      </c>
      <c r="D39" s="100">
        <v>5.86</v>
      </c>
      <c r="E39" s="100">
        <v>0.84348299999999998</v>
      </c>
      <c r="F39" s="101">
        <v>1.562451</v>
      </c>
      <c r="G39" s="64">
        <f>+E39*'[1]A_UTENZA SERVITA'!D123</f>
        <v>446.20250699999997</v>
      </c>
      <c r="H39" s="102">
        <f>+F39*'[1]A_UTENZA SERVITA'!D123</f>
        <v>826.53657900000007</v>
      </c>
      <c r="I39" s="44"/>
      <c r="J39" s="79">
        <f t="shared" si="1"/>
        <v>1272.739086</v>
      </c>
      <c r="K39" s="14"/>
      <c r="L39" s="100"/>
      <c r="M39" s="44"/>
      <c r="N39" s="66">
        <v>1161.1199999999999</v>
      </c>
    </row>
    <row r="40" spans="1:14">
      <c r="A40" s="14"/>
      <c r="B40" s="14" t="str">
        <f>+'[1]A_UTENZA SERVITA'!B124</f>
        <v>Banchi di mercato durevoli</v>
      </c>
      <c r="C40" s="100">
        <v>1.43</v>
      </c>
      <c r="D40" s="100">
        <v>11.74</v>
      </c>
      <c r="E40" s="100">
        <v>1.6988449999999999</v>
      </c>
      <c r="F40" s="101">
        <v>3.1302349999999999</v>
      </c>
      <c r="G40" s="64">
        <f>+E40*'[1]A_UTENZA SERVITA'!D124</f>
        <v>441.21564553424656</v>
      </c>
      <c r="H40" s="102">
        <f>+F40*'[1]A_UTENZA SERVITA'!D124</f>
        <v>812.96919742465752</v>
      </c>
      <c r="I40" s="44"/>
      <c r="J40" s="79">
        <f t="shared" si="1"/>
        <v>1254.184842958904</v>
      </c>
      <c r="K40" s="14"/>
      <c r="L40" s="100"/>
      <c r="M40" s="44"/>
      <c r="N40" s="66"/>
    </row>
    <row r="41" spans="1:14">
      <c r="A41" s="14"/>
      <c r="B41" s="14" t="str">
        <f>+'[1]A_UTENZA SERVITA'!B125</f>
        <v>Attività artigianali tipo botteghe: parrucchiere, barbiere, estetista</v>
      </c>
      <c r="C41" s="100">
        <v>1.28</v>
      </c>
      <c r="D41" s="100">
        <v>10.53</v>
      </c>
      <c r="E41" s="100">
        <v>1.520645</v>
      </c>
      <c r="F41" s="101">
        <v>2.8076129999999999</v>
      </c>
      <c r="G41" s="64">
        <f>+E41*'[1]A_UTENZA SERVITA'!D125</f>
        <v>3083.8680600000002</v>
      </c>
      <c r="H41" s="102">
        <f>+F41*'[1]A_UTENZA SERVITA'!D125</f>
        <v>5693.839164</v>
      </c>
      <c r="I41" s="44"/>
      <c r="J41" s="79">
        <f t="shared" si="1"/>
        <v>8777.7072239999998</v>
      </c>
      <c r="K41" s="14"/>
      <c r="L41" s="100"/>
      <c r="M41" s="44"/>
      <c r="N41" s="66">
        <v>8527.01</v>
      </c>
    </row>
    <row r="42" spans="1:14">
      <c r="A42" s="14"/>
      <c r="B42" s="14" t="str">
        <f>+'[1]A_UTENZA SERVITA'!B126</f>
        <v>Attività artigianali tipo botteghe: falegname, idraulico, fabbro, elettricista</v>
      </c>
      <c r="C42" s="100">
        <v>0.92</v>
      </c>
      <c r="D42" s="100">
        <v>7.62</v>
      </c>
      <c r="E42" s="100">
        <v>1.0929629999999999</v>
      </c>
      <c r="F42" s="101">
        <v>2.03172</v>
      </c>
      <c r="G42" s="64">
        <f>+E42*'[1]A_UTENZA SERVITA'!D126</f>
        <v>3411.1375229999999</v>
      </c>
      <c r="H42" s="102">
        <f>+F42*'[1]A_UTENZA SERVITA'!D126</f>
        <v>6340.9981200000002</v>
      </c>
      <c r="I42" s="44"/>
      <c r="J42" s="79">
        <f t="shared" si="1"/>
        <v>9752.1356429999996</v>
      </c>
      <c r="K42" s="14"/>
      <c r="L42" s="100"/>
      <c r="M42" s="44"/>
      <c r="N42" s="66">
        <v>10946.88</v>
      </c>
    </row>
    <row r="43" spans="1:14">
      <c r="A43" s="14"/>
      <c r="B43" s="14" t="str">
        <f>+'[1]A_UTENZA SERVITA'!B127</f>
        <v>Carrozzeria, autofficina, elettrauto</v>
      </c>
      <c r="C43" s="100">
        <v>1.25</v>
      </c>
      <c r="D43" s="100">
        <v>10.25</v>
      </c>
      <c r="E43" s="100">
        <v>1.485004</v>
      </c>
      <c r="F43" s="101">
        <v>2.7329569999999999</v>
      </c>
      <c r="G43" s="64">
        <f>+E43*'[1]A_UTENZA SERVITA'!D127</f>
        <v>9539.665696</v>
      </c>
      <c r="H43" s="102">
        <f>+F43*'[1]A_UTENZA SERVITA'!D127</f>
        <v>17556.515767999997</v>
      </c>
      <c r="I43" s="44"/>
      <c r="J43" s="79">
        <f t="shared" si="1"/>
        <v>27096.181463999998</v>
      </c>
      <c r="K43" s="14"/>
      <c r="L43" s="100"/>
      <c r="M43" s="44">
        <v>-308.27999999999997</v>
      </c>
      <c r="N43" s="66">
        <v>26868.42</v>
      </c>
    </row>
    <row r="44" spans="1:14">
      <c r="A44" s="14"/>
      <c r="B44" s="14" t="str">
        <f>+'[1]A_UTENZA SERVITA'!B128</f>
        <v>Attività industriali con capannoni di produzione</v>
      </c>
      <c r="C44" s="100">
        <v>0.65</v>
      </c>
      <c r="D44" s="100">
        <v>5.33</v>
      </c>
      <c r="E44" s="100">
        <v>0.77220200000000006</v>
      </c>
      <c r="F44" s="101">
        <v>1.4211370000000001</v>
      </c>
      <c r="G44" s="64">
        <f>+E44*'[1]A_UTENZA SERVITA'!D128</f>
        <v>57847.968426000007</v>
      </c>
      <c r="H44" s="102">
        <f>+F44*'[1]A_UTENZA SERVITA'!D128</f>
        <v>106461.636081</v>
      </c>
      <c r="I44" s="44"/>
      <c r="J44" s="79">
        <f t="shared" si="1"/>
        <v>164309.60450700001</v>
      </c>
      <c r="K44" s="14"/>
      <c r="L44" s="100"/>
      <c r="M44" s="44">
        <v>-2532.9499999999998</v>
      </c>
      <c r="N44" s="66">
        <v>163807.45000000001</v>
      </c>
    </row>
    <row r="45" spans="1:14" ht="15">
      <c r="A45" s="14"/>
      <c r="B45" s="14" t="str">
        <f>+'[1]A_UTENZA SERVITA'!B129</f>
        <v>Attività artigianali di produzione beni specifici</v>
      </c>
      <c r="C45" s="100">
        <v>0.82</v>
      </c>
      <c r="D45" s="100">
        <v>6.7</v>
      </c>
      <c r="E45" s="100">
        <v>0.974163</v>
      </c>
      <c r="F45" s="101">
        <v>1.7864199999999999</v>
      </c>
      <c r="G45" s="64">
        <f>+E45*'[1]A_UTENZA SERVITA'!D129</f>
        <v>1441.76124</v>
      </c>
      <c r="H45" s="102">
        <f>+F45*'[1]A_UTENZA SERVITA'!D129</f>
        <v>2643.9015999999997</v>
      </c>
      <c r="I45" s="44"/>
      <c r="J45" s="79">
        <f t="shared" si="1"/>
        <v>4085.66284</v>
      </c>
      <c r="K45" s="14"/>
      <c r="L45" s="100"/>
      <c r="M45" s="156">
        <v>-92.9</v>
      </c>
      <c r="N45" s="66">
        <v>4140.6499999999996</v>
      </c>
    </row>
    <row r="46" spans="1:14">
      <c r="A46" s="14"/>
      <c r="B46" s="14" t="str">
        <f>+'[1]A_UTENZA SERVITA'!B130</f>
        <v>Ristoranti, trattorie, osterie, pizzerie, pub</v>
      </c>
      <c r="C46" s="100">
        <v>7.6</v>
      </c>
      <c r="D46" s="100">
        <v>45.67</v>
      </c>
      <c r="E46" s="100">
        <v>9.0288269999999997</v>
      </c>
      <c r="F46" s="101">
        <v>12.176989000000001</v>
      </c>
      <c r="G46" s="64">
        <f>+E46*'[1]A_UTENZA SERVITA'!D130</f>
        <v>22702.9854915</v>
      </c>
      <c r="H46" s="102">
        <f>+F46*'[1]A_UTENZA SERVITA'!D130</f>
        <v>30619.038840500001</v>
      </c>
      <c r="I46" s="44"/>
      <c r="J46" s="79">
        <f t="shared" si="1"/>
        <v>53322.024332000001</v>
      </c>
      <c r="K46" s="14"/>
      <c r="L46" s="100"/>
      <c r="M46" s="44">
        <v>-10342.39</v>
      </c>
      <c r="N46" s="66">
        <v>54351.040000000001</v>
      </c>
    </row>
    <row r="47" spans="1:14">
      <c r="A47" s="14"/>
      <c r="B47" s="14" t="str">
        <f>+'[1]A_UTENZA SERVITA'!B131</f>
        <v>Bar, caffè, pasticceria</v>
      </c>
      <c r="C47" s="100">
        <v>5.12</v>
      </c>
      <c r="D47" s="100">
        <v>32.44</v>
      </c>
      <c r="E47" s="100">
        <v>6.0825779999999998</v>
      </c>
      <c r="F47" s="101">
        <v>8.6494750000000007</v>
      </c>
      <c r="G47" s="64">
        <f>+E47*'[1]A_UTENZA SERVITA'!D131</f>
        <v>16210.070369999999</v>
      </c>
      <c r="H47" s="102">
        <f>+F47*'[1]A_UTENZA SERVITA'!D131</f>
        <v>23050.850875</v>
      </c>
      <c r="I47" s="44"/>
      <c r="J47" s="79">
        <f t="shared" si="1"/>
        <v>39260.921244999998</v>
      </c>
      <c r="K47" s="14"/>
      <c r="L47" s="100"/>
      <c r="M47" s="44">
        <v>-5273.25</v>
      </c>
      <c r="N47" s="66">
        <v>40519.32</v>
      </c>
    </row>
    <row r="48" spans="1:14">
      <c r="A48" s="14"/>
      <c r="B48" s="14" t="str">
        <f>+'[1]A_UTENZA SERVITA'!B132</f>
        <v>Supermercato, pane e pasta, macelleria, salumi e formaggi, generi alimentari</v>
      </c>
      <c r="C48" s="100">
        <v>2.39</v>
      </c>
      <c r="D48" s="100">
        <v>22.67</v>
      </c>
      <c r="E48" s="100">
        <v>2.8393290000000002</v>
      </c>
      <c r="F48" s="101">
        <v>6.0445000000000002</v>
      </c>
      <c r="G48" s="64">
        <f>+E48*'[1]A_UTENZA SERVITA'!D132</f>
        <v>17745.806250000001</v>
      </c>
      <c r="H48" s="102">
        <f>+F48*'[1]A_UTENZA SERVITA'!D132</f>
        <v>37778.125</v>
      </c>
      <c r="I48" s="44"/>
      <c r="J48" s="79">
        <f t="shared" si="1"/>
        <v>55523.931250000001</v>
      </c>
      <c r="K48" s="14"/>
      <c r="L48" s="100"/>
      <c r="M48" s="44">
        <v>-4300.8999999999996</v>
      </c>
      <c r="N48" s="66">
        <v>46526.48</v>
      </c>
    </row>
    <row r="49" spans="1:14">
      <c r="A49" s="14"/>
      <c r="B49" s="14" t="str">
        <f>+'[1]A_UTENZA SERVITA'!B133</f>
        <v>Plurilicenze alimentari e/o miste</v>
      </c>
      <c r="C49" s="100">
        <v>2.0699999999999998</v>
      </c>
      <c r="D49" s="100">
        <v>17</v>
      </c>
      <c r="E49" s="100">
        <v>2.4591669999999999</v>
      </c>
      <c r="F49" s="101">
        <v>4.5327089999999997</v>
      </c>
      <c r="G49" s="64">
        <f>+E49*'[1]A_UTENZA SERVITA'!D133</f>
        <v>0</v>
      </c>
      <c r="H49" s="102">
        <f>+F49*'[1]A_UTENZA SERVITA'!D133</f>
        <v>0</v>
      </c>
      <c r="I49" s="44"/>
      <c r="J49" s="79">
        <f t="shared" si="1"/>
        <v>0</v>
      </c>
      <c r="K49" s="14"/>
      <c r="L49" s="100"/>
      <c r="M49" s="44">
        <v>-2262.79</v>
      </c>
      <c r="N49" s="66"/>
    </row>
    <row r="50" spans="1:14">
      <c r="A50" s="14"/>
      <c r="B50" s="14" t="str">
        <f>+'[1]A_UTENZA SERVITA'!B134</f>
        <v>Ortofrutta, pescherie, fiori e piante, pizza al taglio</v>
      </c>
      <c r="C50" s="100">
        <v>9.23</v>
      </c>
      <c r="D50" s="100">
        <v>58.76</v>
      </c>
      <c r="E50" s="100">
        <v>10.965273</v>
      </c>
      <c r="F50" s="101">
        <v>15.667173999999999</v>
      </c>
      <c r="G50" s="64">
        <f>+E50*'[1]A_UTENZA SERVITA'!D134</f>
        <v>5224.9525844999998</v>
      </c>
      <c r="H50" s="102">
        <f>+F50*'[1]A_UTENZA SERVITA'!D134</f>
        <v>7465.4084109999994</v>
      </c>
      <c r="I50" s="44"/>
      <c r="J50" s="79">
        <f t="shared" si="1"/>
        <v>12690.360995499999</v>
      </c>
      <c r="K50" s="14"/>
      <c r="L50" s="100"/>
      <c r="M50" s="44"/>
      <c r="N50" s="66">
        <v>13262.970000000001</v>
      </c>
    </row>
    <row r="51" spans="1:14">
      <c r="A51" s="14"/>
      <c r="B51" s="14" t="str">
        <f>+'[1]A_UTENZA SERVITA'!B135</f>
        <v>Ipermercati di generi misti</v>
      </c>
      <c r="C51" s="100">
        <v>2.15</v>
      </c>
      <c r="D51" s="100">
        <v>22.45</v>
      </c>
      <c r="E51" s="100">
        <v>2.554208</v>
      </c>
      <c r="F51" s="101">
        <v>5.9858419999999999</v>
      </c>
      <c r="G51" s="64">
        <f>+E51*'[1]A_UTENZA SERVITA'!D135</f>
        <v>12122.271167999999</v>
      </c>
      <c r="H51" s="102">
        <f>+F51*'[1]A_UTENZA SERVITA'!D135</f>
        <v>28408.806131999998</v>
      </c>
      <c r="I51" s="44"/>
      <c r="J51" s="79">
        <f t="shared" si="1"/>
        <v>40531.077299999997</v>
      </c>
      <c r="K51" s="14"/>
      <c r="L51" s="100"/>
      <c r="M51" s="44"/>
      <c r="N51" s="66">
        <v>40531.08</v>
      </c>
    </row>
    <row r="52" spans="1:14">
      <c r="A52" s="14"/>
      <c r="B52" s="14" t="str">
        <f>+'[1]A_UTENZA SERVITA'!B136</f>
        <v>Banchi di mercato generi alimentari</v>
      </c>
      <c r="C52" s="100">
        <v>5.21</v>
      </c>
      <c r="D52" s="100">
        <v>42.74</v>
      </c>
      <c r="E52" s="100">
        <v>6.1894989999999996</v>
      </c>
      <c r="F52" s="101">
        <v>11.395763000000001</v>
      </c>
      <c r="G52" s="64">
        <f>+E52*'[1]A_UTENZA SERVITA'!D136</f>
        <v>396.80623726027392</v>
      </c>
      <c r="H52" s="102">
        <f>+F52*'[1]A_UTENZA SERVITA'!D136</f>
        <v>730.57768273972601</v>
      </c>
      <c r="I52" s="44"/>
      <c r="J52" s="79">
        <f t="shared" si="1"/>
        <v>1127.38392</v>
      </c>
      <c r="K52" s="14"/>
      <c r="L52" s="100"/>
      <c r="M52" s="44"/>
      <c r="N52" s="66">
        <v>0</v>
      </c>
    </row>
    <row r="53" spans="1:14">
      <c r="A53" s="14"/>
      <c r="B53" s="14" t="str">
        <f>+'[1]A_UTENZA SERVITA'!B137</f>
        <v>Discoteche, night club</v>
      </c>
      <c r="C53" s="100">
        <v>1.47</v>
      </c>
      <c r="D53" s="100">
        <v>12.12</v>
      </c>
      <c r="E53" s="100">
        <v>1.7463649999999999</v>
      </c>
      <c r="F53" s="101">
        <v>3.2315550000000002</v>
      </c>
      <c r="G53" s="64">
        <f>+E53*'[1]A_UTENZA SERVITA'!D137</f>
        <v>2132.3116649999997</v>
      </c>
      <c r="H53" s="102">
        <f>+F53*'[1]A_UTENZA SERVITA'!D137</f>
        <v>3945.7286550000003</v>
      </c>
      <c r="I53" s="44"/>
      <c r="J53" s="79">
        <f t="shared" si="1"/>
        <v>6078.0403200000001</v>
      </c>
      <c r="K53" s="14"/>
      <c r="L53" s="100"/>
      <c r="M53" s="44">
        <v>-256.86</v>
      </c>
      <c r="N53" s="66">
        <v>6506.15</v>
      </c>
    </row>
    <row r="54" spans="1:14">
      <c r="A54" s="14"/>
      <c r="B54" s="14"/>
      <c r="C54" s="100"/>
      <c r="D54" s="100"/>
      <c r="E54" s="100"/>
      <c r="F54" s="101"/>
      <c r="G54" s="64"/>
      <c r="H54" s="102"/>
      <c r="I54" s="44"/>
      <c r="J54" s="79"/>
      <c r="K54" s="14"/>
      <c r="L54" s="100"/>
      <c r="M54" s="44"/>
      <c r="N54" s="66">
        <v>0</v>
      </c>
    </row>
    <row r="55" spans="1:14">
      <c r="B55" s="14"/>
      <c r="C55" s="100"/>
      <c r="D55" s="100"/>
      <c r="E55" s="100"/>
      <c r="F55" s="101"/>
      <c r="G55" s="64"/>
      <c r="H55" s="102"/>
      <c r="I55" s="44"/>
      <c r="J55" s="79"/>
      <c r="K55" s="14"/>
      <c r="L55" s="100"/>
      <c r="M55" s="44"/>
      <c r="N55" s="66">
        <v>0</v>
      </c>
    </row>
    <row r="56" spans="1:14">
      <c r="B56" s="14"/>
      <c r="C56" s="100"/>
      <c r="D56" s="100"/>
      <c r="E56" s="100"/>
      <c r="F56" s="101"/>
      <c r="G56" s="14"/>
      <c r="H56" s="100"/>
      <c r="I56" s="44"/>
      <c r="J56" s="79">
        <f t="shared" si="1"/>
        <v>0</v>
      </c>
      <c r="K56" s="14"/>
      <c r="L56" s="100"/>
      <c r="M56" s="44"/>
      <c r="N56" s="66">
        <v>0</v>
      </c>
    </row>
    <row r="57" spans="1:14">
      <c r="B57" s="14"/>
      <c r="C57" s="100"/>
      <c r="D57" s="100"/>
      <c r="E57" s="100"/>
      <c r="F57" s="101"/>
      <c r="G57" s="14"/>
      <c r="H57" s="100"/>
      <c r="I57" s="44"/>
      <c r="J57" s="79">
        <f t="shared" si="1"/>
        <v>0</v>
      </c>
      <c r="K57" s="14"/>
      <c r="L57" s="100"/>
      <c r="M57" s="44"/>
      <c r="N57" s="66">
        <v>0</v>
      </c>
    </row>
    <row r="58" spans="1:14" ht="13.5" thickBot="1">
      <c r="B58" s="25"/>
      <c r="C58" s="103"/>
      <c r="D58" s="103"/>
      <c r="E58" s="103"/>
      <c r="F58" s="104"/>
      <c r="G58" s="25"/>
      <c r="H58" s="103"/>
      <c r="I58" s="49"/>
      <c r="J58" s="79">
        <f t="shared" si="1"/>
        <v>0</v>
      </c>
      <c r="K58" s="25"/>
      <c r="L58" s="103"/>
      <c r="M58" s="49"/>
      <c r="N58" s="105">
        <v>0</v>
      </c>
    </row>
    <row r="59" spans="1:14" ht="13.5" thickBot="1">
      <c r="B59" s="106"/>
      <c r="C59" s="107"/>
      <c r="D59" s="97"/>
      <c r="E59" s="97"/>
      <c r="F59" s="97"/>
      <c r="G59" s="97"/>
      <c r="H59" s="97"/>
      <c r="I59" s="98"/>
      <c r="J59" s="99">
        <f>SUM(J26:J58)</f>
        <v>633412.55362045893</v>
      </c>
      <c r="M59" s="71">
        <f>SUM(M26:M58)</f>
        <v>-26893.599999999999</v>
      </c>
      <c r="N59" s="72">
        <f>SUM(N26:N58)</f>
        <v>623926.07999999996</v>
      </c>
    </row>
    <row r="60" spans="1:14" ht="13.5" thickBot="1">
      <c r="B60" s="108" t="s">
        <v>106</v>
      </c>
      <c r="C60" s="97"/>
      <c r="D60" s="97"/>
      <c r="E60" s="97"/>
      <c r="F60" s="97"/>
      <c r="G60" s="97"/>
      <c r="H60" s="97"/>
      <c r="I60" s="98"/>
      <c r="J60" s="98"/>
    </row>
    <row r="61" spans="1:14" ht="13.5" thickBot="1">
      <c r="B61" s="106" t="s">
        <v>107</v>
      </c>
      <c r="C61" s="97"/>
      <c r="D61" s="97"/>
      <c r="E61" s="97"/>
      <c r="F61" s="97"/>
      <c r="G61" s="97"/>
      <c r="I61" s="109" t="s">
        <v>108</v>
      </c>
      <c r="J61" s="110">
        <f>J59+J12</f>
        <v>1682873.9470774587</v>
      </c>
      <c r="M61" s="109" t="s">
        <v>109</v>
      </c>
      <c r="N61" s="72">
        <f>N59+N12</f>
        <v>1673397.63</v>
      </c>
    </row>
    <row r="62" spans="1:14" ht="13.5" thickBot="1">
      <c r="B62" s="106"/>
      <c r="C62" s="97"/>
      <c r="D62" s="97"/>
      <c r="E62" s="97"/>
      <c r="F62" s="97"/>
      <c r="G62" s="97"/>
      <c r="I62" s="109" t="s">
        <v>110</v>
      </c>
      <c r="J62" s="111">
        <v>-48000</v>
      </c>
      <c r="M62" s="109" t="s">
        <v>111</v>
      </c>
      <c r="N62" s="112">
        <f>M59+M12</f>
        <v>-40453.97</v>
      </c>
    </row>
    <row r="63" spans="1:14" ht="13.5" thickBot="1">
      <c r="C63" s="97"/>
      <c r="D63" s="97"/>
      <c r="E63" s="97"/>
      <c r="F63" s="97"/>
      <c r="G63" s="97"/>
      <c r="I63" s="109" t="s">
        <v>112</v>
      </c>
      <c r="J63" s="110">
        <f>J61+J62</f>
        <v>1634873.9470774587</v>
      </c>
      <c r="M63" s="109" t="s">
        <v>113</v>
      </c>
      <c r="N63" s="72">
        <f>N61+N62</f>
        <v>1632943.66</v>
      </c>
    </row>
    <row r="64" spans="1:14" ht="16.5" thickBot="1">
      <c r="A64" s="3" t="s">
        <v>114</v>
      </c>
      <c r="B64" s="8" t="s">
        <v>115</v>
      </c>
      <c r="C64" s="113"/>
    </row>
    <row r="65" spans="1:10" ht="13.5" thickBot="1">
      <c r="B65" s="114" t="s">
        <v>116</v>
      </c>
      <c r="C65" s="115"/>
    </row>
    <row r="66" spans="1:10">
      <c r="C66" s="97"/>
      <c r="D66" s="97"/>
      <c r="E66" s="97"/>
      <c r="F66" s="97"/>
      <c r="G66" s="97"/>
      <c r="H66" s="97"/>
      <c r="J66" s="116">
        <f>N63-J63</f>
        <v>-1930.2870774588082</v>
      </c>
    </row>
    <row r="67" spans="1:10" ht="13.5" thickBot="1">
      <c r="C67" s="97"/>
      <c r="D67" s="97"/>
      <c r="E67" s="97"/>
      <c r="F67" s="97"/>
      <c r="G67" s="97"/>
      <c r="H67" s="97"/>
    </row>
    <row r="68" spans="1:10" ht="16.5" thickBot="1">
      <c r="A68" s="3" t="s">
        <v>117</v>
      </c>
      <c r="B68" s="8" t="s">
        <v>118</v>
      </c>
      <c r="C68" s="113"/>
    </row>
    <row r="69" spans="1:10">
      <c r="B69" s="117" t="s">
        <v>119</v>
      </c>
      <c r="C69" s="67">
        <v>383008.32539990568</v>
      </c>
    </row>
    <row r="70" spans="1:10">
      <c r="B70" s="117" t="s">
        <v>120</v>
      </c>
      <c r="C70" s="67">
        <v>224941.39745708744</v>
      </c>
      <c r="D70" s="71"/>
      <c r="E70" s="71"/>
      <c r="F70" s="71"/>
    </row>
    <row r="71" spans="1:10">
      <c r="B71" s="117" t="s">
        <v>121</v>
      </c>
      <c r="C71" s="67">
        <v>666453.03541403427</v>
      </c>
      <c r="D71" s="71"/>
      <c r="E71" s="71"/>
      <c r="F71" s="71"/>
    </row>
    <row r="72" spans="1:10" ht="13.5" thickBot="1">
      <c r="B72" s="118" t="s">
        <v>122</v>
      </c>
      <c r="C72" s="96">
        <v>408471.2152537629</v>
      </c>
      <c r="D72" s="71"/>
      <c r="E72" s="71"/>
      <c r="F72" s="71"/>
    </row>
    <row r="73" spans="1:10">
      <c r="B73" s="119" t="s">
        <v>123</v>
      </c>
      <c r="C73" s="120">
        <f>SUM(C69:C72)</f>
        <v>1682873.9735247903</v>
      </c>
    </row>
    <row r="74" spans="1:10">
      <c r="B74" s="119"/>
      <c r="C74" s="121">
        <f>C73-J61</f>
        <v>2.644733153283596E-2</v>
      </c>
      <c r="D74" s="4" t="s">
        <v>124</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125</v>
      </c>
      <c r="B1" s="2" t="s">
        <v>126</v>
      </c>
      <c r="C1" s="2"/>
      <c r="D1" s="2"/>
      <c r="E1" s="2"/>
      <c r="F1" s="2"/>
      <c r="G1" s="2"/>
      <c r="H1" s="2"/>
      <c r="I1" s="2"/>
      <c r="J1" s="3" t="s">
        <v>2</v>
      </c>
      <c r="L1" s="5">
        <v>2016</v>
      </c>
    </row>
    <row r="2" spans="1:12" ht="18.75" thickBot="1">
      <c r="A2" s="6"/>
      <c r="B2" s="50"/>
      <c r="C2" s="50"/>
      <c r="D2" s="50"/>
      <c r="E2" s="50"/>
      <c r="F2" s="50"/>
    </row>
    <row r="3" spans="1:12" ht="16.5" thickBot="1">
      <c r="A3" s="3" t="s">
        <v>127</v>
      </c>
      <c r="B3" s="51" t="s">
        <v>180</v>
      </c>
      <c r="C3" s="124"/>
      <c r="D3" s="124"/>
      <c r="E3" s="124"/>
      <c r="F3" s="124"/>
      <c r="G3" s="124"/>
      <c r="H3" s="124"/>
      <c r="I3" s="125"/>
    </row>
    <row r="4" spans="1:12" ht="39" thickBot="1">
      <c r="B4" s="126" t="s">
        <v>128</v>
      </c>
      <c r="C4" s="127" t="s">
        <v>129</v>
      </c>
      <c r="D4" s="128" t="s">
        <v>130</v>
      </c>
      <c r="E4" s="128" t="s">
        <v>131</v>
      </c>
      <c r="F4" s="127" t="s">
        <v>132</v>
      </c>
      <c r="G4" s="127" t="s">
        <v>133</v>
      </c>
      <c r="H4" s="128" t="s">
        <v>134</v>
      </c>
      <c r="I4" s="129" t="s">
        <v>135</v>
      </c>
    </row>
    <row r="5" spans="1:12" ht="15">
      <c r="B5" s="140" t="s">
        <v>136</v>
      </c>
      <c r="C5" s="141"/>
      <c r="D5" s="141"/>
      <c r="E5" s="142">
        <v>-249.56</v>
      </c>
      <c r="F5" s="130"/>
      <c r="G5" s="130"/>
      <c r="H5" s="130"/>
      <c r="I5" s="131"/>
    </row>
    <row r="6" spans="1:12" ht="15">
      <c r="B6" s="143" t="s">
        <v>136</v>
      </c>
      <c r="C6" s="144"/>
      <c r="D6" s="144"/>
      <c r="E6" s="145">
        <v>-465.53</v>
      </c>
      <c r="F6" s="132"/>
      <c r="G6" s="132"/>
      <c r="H6" s="132"/>
      <c r="I6" s="133"/>
    </row>
    <row r="7" spans="1:12" ht="15">
      <c r="B7" s="143" t="s">
        <v>136</v>
      </c>
      <c r="C7" s="144"/>
      <c r="D7" s="144"/>
      <c r="E7" s="145">
        <v>-1304.75</v>
      </c>
      <c r="F7" s="132"/>
      <c r="G7" s="132"/>
      <c r="H7" s="132"/>
      <c r="I7" s="133"/>
    </row>
    <row r="8" spans="1:12" ht="15">
      <c r="B8" s="143" t="s">
        <v>136</v>
      </c>
      <c r="C8" s="144"/>
      <c r="D8" s="144"/>
      <c r="E8" s="145">
        <v>-1410.92</v>
      </c>
      <c r="F8" s="132"/>
      <c r="G8" s="132"/>
      <c r="H8" s="132"/>
      <c r="I8" s="133"/>
    </row>
    <row r="9" spans="1:12" ht="15">
      <c r="B9" s="143" t="s">
        <v>136</v>
      </c>
      <c r="C9" s="144"/>
      <c r="D9" s="144"/>
      <c r="E9" s="145">
        <v>-1041.6099999999999</v>
      </c>
      <c r="F9" s="132"/>
      <c r="G9" s="132"/>
      <c r="H9" s="132"/>
      <c r="I9" s="133"/>
    </row>
    <row r="10" spans="1:12" ht="15">
      <c r="B10" s="143" t="s">
        <v>136</v>
      </c>
      <c r="C10" s="144"/>
      <c r="D10" s="144"/>
      <c r="E10" s="145">
        <v>-230.27</v>
      </c>
      <c r="F10" s="132"/>
      <c r="G10" s="132"/>
      <c r="H10" s="132"/>
      <c r="I10" s="133"/>
    </row>
    <row r="11" spans="1:12" ht="15">
      <c r="B11" s="143" t="s">
        <v>136</v>
      </c>
      <c r="C11" s="144"/>
      <c r="D11" s="144"/>
      <c r="E11" s="145">
        <v>-16.559999999999999</v>
      </c>
      <c r="F11" s="132"/>
      <c r="G11" s="132"/>
      <c r="H11" s="132"/>
      <c r="I11" s="133"/>
    </row>
    <row r="12" spans="1:12" ht="15">
      <c r="B12" s="143" t="s">
        <v>137</v>
      </c>
      <c r="C12" s="144"/>
      <c r="D12" s="144"/>
      <c r="E12" s="145">
        <v>26.76</v>
      </c>
      <c r="F12" s="132"/>
      <c r="G12" s="132"/>
      <c r="H12" s="132"/>
      <c r="I12" s="133"/>
    </row>
    <row r="13" spans="1:12" ht="15">
      <c r="B13" s="143" t="s">
        <v>138</v>
      </c>
      <c r="C13" s="144"/>
      <c r="D13" s="144"/>
      <c r="E13" s="145">
        <v>-7532.07</v>
      </c>
      <c r="F13" s="132"/>
      <c r="G13" s="132"/>
      <c r="H13" s="132"/>
      <c r="I13" s="133"/>
    </row>
    <row r="14" spans="1:12" ht="15">
      <c r="B14" s="143" t="s">
        <v>139</v>
      </c>
      <c r="C14" s="144"/>
      <c r="D14" s="144"/>
      <c r="E14" s="145">
        <v>-148.87</v>
      </c>
      <c r="F14" s="132"/>
      <c r="G14" s="132"/>
      <c r="H14" s="132"/>
      <c r="I14" s="133"/>
    </row>
    <row r="15" spans="1:12" ht="15">
      <c r="B15" s="143" t="s">
        <v>139</v>
      </c>
      <c r="C15" s="144"/>
      <c r="D15" s="144"/>
      <c r="E15" s="145">
        <v>-245.62</v>
      </c>
      <c r="F15" s="132"/>
      <c r="G15" s="132"/>
      <c r="H15" s="132"/>
      <c r="I15" s="133"/>
    </row>
    <row r="16" spans="1:12" ht="15">
      <c r="B16" s="143" t="s">
        <v>139</v>
      </c>
      <c r="C16" s="144"/>
      <c r="D16" s="144"/>
      <c r="E16" s="145">
        <v>-12.16</v>
      </c>
      <c r="F16" s="132"/>
      <c r="G16" s="132"/>
      <c r="H16" s="132"/>
      <c r="I16" s="133"/>
    </row>
    <row r="17" spans="2:9" ht="15">
      <c r="B17" s="143" t="s">
        <v>140</v>
      </c>
      <c r="C17" s="144"/>
      <c r="D17" s="144"/>
      <c r="E17" s="145">
        <v>-708.45</v>
      </c>
      <c r="F17" s="132"/>
      <c r="G17" s="132"/>
      <c r="H17" s="132"/>
      <c r="I17" s="133"/>
    </row>
    <row r="18" spans="2:9" ht="15">
      <c r="B18" s="143" t="s">
        <v>140</v>
      </c>
      <c r="C18" s="144"/>
      <c r="D18" s="144"/>
      <c r="E18" s="145">
        <v>-3275.63</v>
      </c>
      <c r="F18" s="132"/>
      <c r="G18" s="132"/>
      <c r="H18" s="132"/>
      <c r="I18" s="133"/>
    </row>
    <row r="19" spans="2:9" ht="15">
      <c r="B19" s="143" t="s">
        <v>140</v>
      </c>
      <c r="C19" s="144"/>
      <c r="D19" s="144"/>
      <c r="E19" s="145">
        <v>-1672.49</v>
      </c>
      <c r="F19" s="134"/>
      <c r="G19" s="134"/>
      <c r="H19" s="134"/>
      <c r="I19" s="135"/>
    </row>
    <row r="20" spans="2:9" ht="15">
      <c r="B20" s="143" t="s">
        <v>140</v>
      </c>
      <c r="C20" s="144"/>
      <c r="D20" s="144"/>
      <c r="E20" s="145">
        <v>-2025.57</v>
      </c>
      <c r="F20" s="136"/>
      <c r="G20" s="136"/>
      <c r="H20" s="136"/>
      <c r="I20" s="137"/>
    </row>
    <row r="21" spans="2:9" ht="15">
      <c r="B21" s="143" t="s">
        <v>140</v>
      </c>
      <c r="C21" s="144"/>
      <c r="D21" s="144"/>
      <c r="E21" s="145">
        <v>-485.72</v>
      </c>
      <c r="F21" s="132"/>
      <c r="G21" s="132"/>
      <c r="H21" s="132"/>
      <c r="I21" s="133"/>
    </row>
    <row r="22" spans="2:9" ht="15">
      <c r="B22" s="143" t="s">
        <v>140</v>
      </c>
      <c r="C22" s="144"/>
      <c r="D22" s="144"/>
      <c r="E22" s="145">
        <v>-284</v>
      </c>
      <c r="F22" s="132"/>
      <c r="G22" s="132"/>
      <c r="H22" s="132"/>
      <c r="I22" s="133"/>
    </row>
    <row r="23" spans="2:9" ht="15">
      <c r="B23" s="143" t="s">
        <v>141</v>
      </c>
      <c r="C23" s="144"/>
      <c r="D23" s="144"/>
      <c r="E23" s="145">
        <v>-600.41999999999996</v>
      </c>
      <c r="F23" s="132"/>
      <c r="G23" s="132"/>
      <c r="H23" s="132"/>
      <c r="I23" s="133"/>
    </row>
    <row r="24" spans="2:9" ht="15">
      <c r="B24" s="143" t="s">
        <v>173</v>
      </c>
      <c r="C24" s="144"/>
      <c r="D24" s="144"/>
      <c r="E24" s="145">
        <v>-18511.55</v>
      </c>
      <c r="F24" s="132"/>
      <c r="G24" s="132"/>
      <c r="H24" s="132"/>
      <c r="I24" s="133"/>
    </row>
    <row r="25" spans="2:9" ht="15">
      <c r="B25" s="143" t="s">
        <v>142</v>
      </c>
      <c r="C25" s="144"/>
      <c r="D25" s="144"/>
      <c r="E25" s="145">
        <v>-41.74</v>
      </c>
      <c r="F25" s="132"/>
      <c r="G25" s="132"/>
      <c r="H25" s="132"/>
      <c r="I25" s="133"/>
    </row>
    <row r="26" spans="2:9" ht="15">
      <c r="B26" s="143" t="s">
        <v>142</v>
      </c>
      <c r="C26" s="144"/>
      <c r="D26" s="144"/>
      <c r="E26" s="145">
        <v>-61.12</v>
      </c>
      <c r="F26" s="132"/>
      <c r="G26" s="132"/>
      <c r="H26" s="132"/>
      <c r="I26" s="133"/>
    </row>
    <row r="27" spans="2:9" ht="15.75" thickBot="1">
      <c r="B27" s="146" t="s">
        <v>142</v>
      </c>
      <c r="C27" s="147"/>
      <c r="D27" s="147"/>
      <c r="E27" s="148">
        <v>-156.12</v>
      </c>
      <c r="F27" s="138"/>
      <c r="G27" s="138"/>
      <c r="H27" s="138"/>
      <c r="I27" s="139"/>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2017-08-21T15:55:01Z</dcterms:modified>
</cp:coreProperties>
</file>