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2"/>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N59" i="2"/>
  <c r="M59" i="2"/>
  <c r="N62" i="2" s="1"/>
  <c r="J58" i="2"/>
  <c r="J57" i="2"/>
  <c r="J56" i="2"/>
  <c r="J55" i="2"/>
  <c r="H55" i="2"/>
  <c r="G55" i="2"/>
  <c r="B55" i="2"/>
  <c r="J54" i="2"/>
  <c r="H54" i="2"/>
  <c r="G54" i="2"/>
  <c r="B54" i="2"/>
  <c r="J53" i="2"/>
  <c r="H53" i="2"/>
  <c r="G53" i="2"/>
  <c r="B53" i="2"/>
  <c r="J52" i="2"/>
  <c r="H52" i="2"/>
  <c r="G52" i="2"/>
  <c r="B52" i="2"/>
  <c r="J51" i="2"/>
  <c r="H51" i="2"/>
  <c r="G51" i="2"/>
  <c r="B51" i="2"/>
  <c r="J50" i="2"/>
  <c r="H50" i="2"/>
  <c r="G50" i="2"/>
  <c r="B50" i="2"/>
  <c r="J49" i="2"/>
  <c r="H49" i="2"/>
  <c r="G49" i="2"/>
  <c r="B49" i="2"/>
  <c r="J48" i="2"/>
  <c r="H48" i="2"/>
  <c r="G48" i="2"/>
  <c r="B48" i="2"/>
  <c r="J47" i="2"/>
  <c r="H47" i="2"/>
  <c r="G47" i="2"/>
  <c r="B47" i="2"/>
  <c r="J46" i="2"/>
  <c r="H46" i="2"/>
  <c r="G46" i="2"/>
  <c r="B46" i="2"/>
  <c r="J45" i="2"/>
  <c r="H45" i="2"/>
  <c r="G45" i="2"/>
  <c r="B45" i="2"/>
  <c r="J44" i="2"/>
  <c r="H44" i="2"/>
  <c r="G44" i="2"/>
  <c r="B44" i="2"/>
  <c r="J43" i="2"/>
  <c r="H43" i="2"/>
  <c r="G43" i="2"/>
  <c r="B43" i="2"/>
  <c r="J42" i="2"/>
  <c r="H42" i="2"/>
  <c r="G42" i="2"/>
  <c r="B42" i="2"/>
  <c r="J41" i="2"/>
  <c r="H41" i="2"/>
  <c r="G41" i="2"/>
  <c r="B41" i="2"/>
  <c r="J40" i="2"/>
  <c r="H40" i="2"/>
  <c r="G40" i="2"/>
  <c r="B40" i="2"/>
  <c r="J39" i="2"/>
  <c r="H39" i="2"/>
  <c r="G39" i="2"/>
  <c r="B39" i="2"/>
  <c r="J38" i="2"/>
  <c r="H38" i="2"/>
  <c r="G38" i="2"/>
  <c r="B38" i="2"/>
  <c r="J37" i="2"/>
  <c r="H37" i="2"/>
  <c r="G37" i="2"/>
  <c r="B37" i="2"/>
  <c r="J36" i="2"/>
  <c r="H36" i="2"/>
  <c r="G36" i="2"/>
  <c r="B36" i="2"/>
  <c r="J35" i="2"/>
  <c r="H35" i="2"/>
  <c r="G35" i="2"/>
  <c r="B35" i="2"/>
  <c r="J34" i="2"/>
  <c r="H34" i="2"/>
  <c r="G34" i="2"/>
  <c r="B34" i="2"/>
  <c r="J33" i="2"/>
  <c r="H33" i="2"/>
  <c r="G33" i="2"/>
  <c r="B33" i="2"/>
  <c r="J32" i="2"/>
  <c r="H32" i="2"/>
  <c r="G32" i="2"/>
  <c r="B32" i="2"/>
  <c r="J31" i="2"/>
  <c r="H31" i="2"/>
  <c r="G31" i="2"/>
  <c r="B31" i="2"/>
  <c r="J30" i="2"/>
  <c r="H30" i="2"/>
  <c r="G30" i="2"/>
  <c r="B30" i="2"/>
  <c r="J29" i="2"/>
  <c r="H29" i="2"/>
  <c r="G29" i="2"/>
  <c r="B29" i="2"/>
  <c r="J28" i="2"/>
  <c r="H28" i="2"/>
  <c r="G28" i="2"/>
  <c r="B28" i="2"/>
  <c r="J27" i="2"/>
  <c r="H27" i="2"/>
  <c r="G27" i="2"/>
  <c r="B27" i="2"/>
  <c r="J26" i="2"/>
  <c r="J59" i="2" s="1"/>
  <c r="H26" i="2"/>
  <c r="G26" i="2"/>
  <c r="B26" i="2"/>
  <c r="N12" i="2"/>
  <c r="N61" i="2" s="1"/>
  <c r="N63" i="2" s="1"/>
  <c r="M12" i="2"/>
  <c r="H11" i="2"/>
  <c r="J11" i="2" s="1"/>
  <c r="G11" i="2"/>
  <c r="H10" i="2"/>
  <c r="G10" i="2"/>
  <c r="J10" i="2" s="1"/>
  <c r="H9" i="2"/>
  <c r="G9" i="2"/>
  <c r="J9" i="2" s="1"/>
  <c r="J8" i="2"/>
  <c r="H8" i="2"/>
  <c r="G8" i="2"/>
  <c r="H7" i="2"/>
  <c r="J7" i="2" s="1"/>
  <c r="G7" i="2"/>
  <c r="H6" i="2"/>
  <c r="G6" i="2"/>
  <c r="J6" i="2" s="1"/>
  <c r="D140" i="1"/>
  <c r="C140" i="1"/>
  <c r="D32" i="1" s="1"/>
  <c r="D108" i="1"/>
  <c r="C108" i="1"/>
  <c r="D84" i="1"/>
  <c r="C84" i="1"/>
  <c r="D83" i="1"/>
  <c r="C83" i="1"/>
  <c r="D82" i="1"/>
  <c r="C82" i="1"/>
  <c r="D81" i="1"/>
  <c r="C81" i="1"/>
  <c r="D80" i="1"/>
  <c r="C80" i="1"/>
  <c r="D79" i="1"/>
  <c r="C79" i="1"/>
  <c r="D78" i="1"/>
  <c r="C78" i="1"/>
  <c r="D77" i="1"/>
  <c r="C77" i="1"/>
  <c r="D76" i="1"/>
  <c r="C76" i="1"/>
  <c r="D75" i="1"/>
  <c r="C75" i="1"/>
  <c r="D74" i="1"/>
  <c r="C74" i="1"/>
  <c r="D73" i="1"/>
  <c r="C73" i="1"/>
  <c r="D72" i="1"/>
  <c r="C72" i="1"/>
  <c r="D71" i="1"/>
  <c r="C71" i="1"/>
  <c r="D70" i="1"/>
  <c r="C70" i="1"/>
  <c r="D69" i="1"/>
  <c r="C69" i="1"/>
  <c r="D68" i="1"/>
  <c r="C68" i="1"/>
  <c r="D67" i="1"/>
  <c r="C67" i="1"/>
  <c r="D66" i="1"/>
  <c r="C66" i="1"/>
  <c r="D65" i="1"/>
  <c r="C65" i="1"/>
  <c r="D64" i="1"/>
  <c r="C64" i="1"/>
  <c r="D63" i="1"/>
  <c r="C63" i="1"/>
  <c r="D62" i="1"/>
  <c r="C62" i="1"/>
  <c r="D61" i="1"/>
  <c r="C61" i="1"/>
  <c r="D60" i="1"/>
  <c r="C60" i="1"/>
  <c r="D59" i="1"/>
  <c r="C59" i="1"/>
  <c r="D58" i="1"/>
  <c r="C58" i="1"/>
  <c r="D57" i="1"/>
  <c r="C57" i="1"/>
  <c r="D56" i="1"/>
  <c r="C56" i="1"/>
  <c r="D55" i="1"/>
  <c r="D85" i="1" s="1"/>
  <c r="C55" i="1"/>
  <c r="C85" i="1" s="1"/>
  <c r="D53" i="1"/>
  <c r="C53" i="1"/>
  <c r="D44" i="1"/>
  <c r="C44" i="1"/>
  <c r="C32" i="1" s="1"/>
  <c r="C36" i="1"/>
  <c r="B21" i="1"/>
  <c r="J12" i="2" l="1"/>
  <c r="J61" i="2" s="1"/>
  <c r="J63" i="2" l="1"/>
  <c r="J66" i="2" s="1"/>
  <c r="C74" i="2"/>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47"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47"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comunare 
</t>
        </r>
      </text>
    </comment>
  </commentList>
</comments>
</file>

<file path=xl/sharedStrings.xml><?xml version="1.0" encoding="utf-8"?>
<sst xmlns="http://schemas.openxmlformats.org/spreadsheetml/2006/main" count="320" uniqueCount="185">
  <si>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</si>
  <si>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</si>
  <si>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</si>
  <si>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</si>
  <si>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</si>
  <si>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</si>
  <si>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</si>
  <si>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</si>
  <si>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</si>
  <si>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</si>
  <si>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</si>
  <si>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</si>
  <si>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</si>
  <si>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</si>
  <si>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</si>
  <si>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</si>
  <si>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</si>
  <si>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</si>
  <si>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</si>
  <si>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</si>
  <si>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</si>
  <si>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</si>
  <si>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</si>
  <si>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</si>
  <si>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</si>
  <si>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</si>
  <si>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</si>
  <si>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</si>
  <si>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</si>
  <si>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</si>
  <si>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</si>
  <si>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</si>
  <si>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</si>
  <si>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</si>
  <si>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</si>
  <si>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</si>
  <si>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</si>
  <si>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</si>
  <si>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</si>
  <si>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</si>
  <si>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</si>
  <si>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</si>
  <si>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</si>
  <si>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</si>
  <si>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</si>
  <si>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</si>
  <si>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</si>
  <si>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</si>
  <si>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</si>
  <si>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</si>
  <si>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</si>
  <si>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</si>
  <si>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A.3.e</t>
  </si>
  <si>
    <t>CLASSE DI UTENZA NON DOMESTICA DA REGOLAMENTO TARI, SE DIFFERENTE DALLE CATEGORIE DEL D.P.R. 158/99</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</si>
  <si>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</si>
  <si>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</si>
  <si>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</si>
  <si>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</si>
  <si>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</si>
  <si>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</si>
  <si>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</si>
  <si>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</si>
  <si>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</si>
  <si>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</si>
  <si>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</si>
  <si>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</si>
  <si>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</si>
  <si>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</si>
  <si>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</si>
  <si>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</si>
  <si>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</si>
  <si>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</si>
  <si>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</si>
  <si>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</si>
  <si>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</si>
  <si>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</si>
  <si>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</si>
  <si>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</si>
  <si>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</si>
  <si>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</si>
  <si>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</si>
  <si>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</si>
  <si>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</si>
  <si>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</si>
  <si>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</si>
  <si>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</si>
  <si>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</si>
  <si>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</si>
  <si>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</si>
  <si>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</si>
  <si>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</si>
  <si>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</si>
  <si>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</si>
  <si>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</si>
  <si>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</si>
  <si>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</si>
  <si>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</si>
  <si>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</si>
  <si>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</si>
  <si>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</si>
  <si>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</si>
  <si>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</si>
  <si>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</si>
  <si>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</si>
  <si>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</si>
  <si>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</si>
  <si>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</si>
  <si>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</si>
  <si>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</si>
  <si>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</si>
  <si>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</si>
  <si>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</si>
  <si>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</si>
  <si>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Bonus stazioni ecologiche</t>
  </si>
  <si>
    <t>#</t>
  </si>
  <si>
    <t>1</t>
  </si>
  <si>
    <t>2</t>
  </si>
  <si>
    <t>3</t>
  </si>
  <si>
    <t>4</t>
  </si>
  <si>
    <t>5</t>
  </si>
  <si>
    <t>6</t>
  </si>
  <si>
    <t>Sconto avvio al recupero</t>
  </si>
  <si>
    <t>Sconto cassonetto disagiato</t>
  </si>
  <si>
    <t>Sconto compostiera</t>
  </si>
  <si>
    <t>Sconto quota variabile</t>
  </si>
  <si>
    <t>Sconto residenti all'estero</t>
  </si>
  <si>
    <t>Sconto raccolta diff. scuole</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</si>
  <si>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</si>
  <si>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</si>
  <si>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</si>
  <si>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</si>
  <si>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</si>
  <si>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</si>
  <si>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</si>
  <si>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</si>
  <si>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</si>
  <si>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</si>
  <si>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</si>
  <si>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</si>
  <si>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</si>
  <si>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</si>
  <si>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</si>
  <si>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</si>
  <si>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</si>
  <si>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</si>
  <si>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</si>
  <si>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</si>
  <si>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</si>
  <si>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</si>
  <si>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</si>
  <si>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</si>
  <si>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</si>
  <si>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</si>
  <si>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</si>
  <si>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</si>
  <si>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</si>
  <si>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</si>
  <si>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1  Musei,bib.,scuole,assni,luoghi culto</t>
  </si>
  <si>
    <t>8  Alberghi senza ristorante</t>
  </si>
  <si>
    <t>13 Negozi ... beni durevoli</t>
  </si>
  <si>
    <t>14 Edicola, farmac., tabacc., plurilic.</t>
  </si>
  <si>
    <t>15 Negozi particolari ...</t>
  </si>
  <si>
    <t>16 Banchi di mercato beni durevoli</t>
  </si>
  <si>
    <t>17 Artig.: parrucc., barbiere, estetis.</t>
  </si>
  <si>
    <t>18 Artig.: faleg.,idraul.,fabbro,elettr.</t>
  </si>
  <si>
    <t>19 Carrozz., autofficina, elettrauto</t>
  </si>
  <si>
    <t>20 Att. ind. con capannoni di prod.</t>
  </si>
  <si>
    <t>21 Att. artig. di prod. beni specifici</t>
  </si>
  <si>
    <t>22 Ristor., tratt., oster., pizzer., pub</t>
  </si>
  <si>
    <t>24 Bar, caffè, pasticceria</t>
  </si>
  <si>
    <t>25 Supermercato ... generi aliment.</t>
  </si>
  <si>
    <t>27 Ortofrut.,pesch.,fiori,pizza al tagl.</t>
  </si>
  <si>
    <t>29 Banchi di mercato genere alimen.</t>
  </si>
  <si>
    <t>Sconto raccolta differenziata</t>
  </si>
  <si>
    <t>PIACENZA</t>
  </si>
  <si>
    <t>2  Cinematografi e teatri</t>
  </si>
  <si>
    <t>3  Autorim., magazz., dist.carburan.</t>
  </si>
  <si>
    <t>4  Studi professionali</t>
  </si>
  <si>
    <t>5  Impianti sportivi</t>
  </si>
  <si>
    <t>6  Esposizioni, autosaloni</t>
  </si>
  <si>
    <t>9  Case di cura e riposo</t>
  </si>
  <si>
    <t>11 Uffici, Agenzie</t>
  </si>
  <si>
    <t>30 Discoteche, night club</t>
  </si>
  <si>
    <t>BACINO TARIFFARIO PIACENZA</t>
  </si>
  <si>
    <t>Sconto calamità naturali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</si>
</sst>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8">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1"/>
      <color indexed="8"/>
      <name val="Calibri"/>
      <family val="2"/>
    </font>
    <font>
      <sz val="10"/>
      <name val="Humnst777 Lt BT"/>
      <family val="2"/>
    </font>
    <font>
      <sz val="8"/>
      <name val="Arial"/>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54">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14" xfId="2" applyFont="1" applyFill="1" applyBorder="1" applyAlignment="1">
      <alignment horizontal="center"/>
    </xf>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13" xfId="0" applyFont="1" applyBorder="1"/>
    <xf numFmtId="0" fontId="5" fillId="0" borderId="15" xfId="0" applyFont="1" applyBorder="1"/>
    <xf numFmtId="0" fontId="5" fillId="0" borderId="15" xfId="0" applyFont="1" applyBorder="1" applyAlignment="1">
      <alignment vertical="top" wrapText="1"/>
    </xf>
    <xf numFmtId="0" fontId="5" fillId="0" borderId="15" xfId="0" applyFont="1" applyBorder="1" applyAlignment="1">
      <alignment horizontal="left" vertical="top" wrapText="1"/>
    </xf>
    <xf numFmtId="0" fontId="5" fillId="0" borderId="18" xfId="0" applyFont="1" applyBorder="1"/>
    <xf numFmtId="0" fontId="25" fillId="0" borderId="3" xfId="4" applyFont="1" applyFill="1" applyBorder="1" applyAlignment="1"/>
    <xf numFmtId="0" fontId="25" fillId="0" borderId="4" xfId="4" applyFont="1" applyFill="1" applyBorder="1" applyAlignment="1"/>
    <xf numFmtId="0" fontId="25" fillId="0" borderId="4" xfId="4" applyFont="1" applyFill="1" applyBorder="1" applyAlignment="1">
      <alignment horizontal="right"/>
    </xf>
    <xf numFmtId="0" fontId="25" fillId="0" borderId="7" xfId="4" applyFont="1" applyFill="1" applyBorder="1" applyAlignment="1"/>
    <xf numFmtId="0" fontId="25" fillId="0" borderId="14" xfId="4" applyFont="1" applyFill="1" applyBorder="1" applyAlignment="1"/>
    <xf numFmtId="0" fontId="25" fillId="0" borderId="14" xfId="4" applyFont="1" applyFill="1" applyBorder="1" applyAlignment="1">
      <alignment horizontal="right"/>
    </xf>
    <xf numFmtId="0" fontId="25" fillId="0" borderId="16" xfId="4" applyFont="1" applyFill="1" applyBorder="1" applyAlignment="1"/>
    <xf numFmtId="0" fontId="25" fillId="0" borderId="17" xfId="4" applyFont="1" applyFill="1" applyBorder="1" applyAlignment="1"/>
    <xf numFmtId="0" fontId="25" fillId="0" borderId="17" xfId="4" applyFont="1" applyFill="1" applyBorder="1" applyAlignment="1">
      <alignment horizontal="right"/>
    </xf>
    <xf numFmtId="41" fontId="5" fillId="0" borderId="23" xfId="2" applyFont="1" applyFill="1" applyBorder="1" applyAlignment="1">
      <alignment horizontal="center"/>
    </xf>
    <xf numFmtId="41" fontId="5" fillId="0" borderId="24" xfId="2" applyFont="1" applyFill="1" applyBorder="1"/>
    <xf numFmtId="165" fontId="26" fillId="0" borderId="14" xfId="7" applyFont="1" applyBorder="1" applyAlignment="1" applyProtection="1">
      <alignment horizontal="left" vertical="top"/>
      <protection locked="0"/>
    </xf>
    <xf numFmtId="165" fontId="26" fillId="0" borderId="14" xfId="7" applyFont="1" applyBorder="1" applyAlignment="1" applyProtection="1">
      <alignment vertical="top"/>
      <protection locked="0"/>
    </xf>
    <xf numFmtId="41" fontId="5" fillId="0" borderId="0" xfId="0" applyNumberFormat="1" applyFont="1"/>
    <xf numFmtId="0" fontId="5" fillId="0" borderId="0" xfId="0" applyFont="1" applyFill="1"/>
    <xf numFmtId="165" fontId="5" fillId="0" borderId="0" xfId="0" applyNumberFormat="1" applyFont="1" applyFill="1"/>
    <xf numFmtId="0" fontId="27" fillId="0" borderId="14" xfId="0" applyFont="1" applyBorder="1"/>
    <xf numFmtId="0" fontId="5" fillId="0" borderId="0" xfId="6" applyFont="1" applyBorder="1" applyAlignment="1">
      <alignment horizontal="center" vertical="top"/>
    </xf>
    <xf numFmtId="0" fontId="0" fillId="0" borderId="0" xfId="0" applyNumberFormat="1"/>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PIACENZA%20A%20G%20H%20_Schede_DGR7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15193.0273</v>
          </cell>
          <cell r="D38">
            <v>1300912.5922000001</v>
          </cell>
        </row>
        <row r="39">
          <cell r="C39">
            <v>16101.320600000001</v>
          </cell>
          <cell r="D39">
            <v>1541684.9526</v>
          </cell>
        </row>
        <row r="40">
          <cell r="C40">
            <v>7411.2752</v>
          </cell>
          <cell r="D40">
            <v>787376.11750000005</v>
          </cell>
        </row>
        <row r="41">
          <cell r="C41">
            <v>4611.1868999999997</v>
          </cell>
          <cell r="D41">
            <v>510151.74840000004</v>
          </cell>
        </row>
        <row r="42">
          <cell r="C42">
            <v>1159.2581</v>
          </cell>
          <cell r="D42">
            <v>129220.33560000001</v>
          </cell>
        </row>
        <row r="43">
          <cell r="C43">
            <v>555.18050000000005</v>
          </cell>
          <cell r="D43">
            <v>61693.760600000001</v>
          </cell>
        </row>
        <row r="110">
          <cell r="B110" t="str">
            <v>1  Musei,bib.,scuole,assni,luoghi culto</v>
          </cell>
          <cell r="D110">
            <v>173741.5</v>
          </cell>
        </row>
        <row r="111">
          <cell r="B111" t="str">
            <v>2  Cinematografi e teatri</v>
          </cell>
          <cell r="D111">
            <v>13653</v>
          </cell>
        </row>
        <row r="112">
          <cell r="B112" t="str">
            <v>3  Autorim., magazz., dist.carburan.</v>
          </cell>
          <cell r="D112">
            <v>875998.5</v>
          </cell>
        </row>
        <row r="113">
          <cell r="B113" t="str">
            <v>4  Studi professionali</v>
          </cell>
          <cell r="D113">
            <v>73097</v>
          </cell>
        </row>
        <row r="114">
          <cell r="B114" t="str">
            <v>5  Impianti sportivi</v>
          </cell>
          <cell r="D114">
            <v>22838.5</v>
          </cell>
        </row>
        <row r="115">
          <cell r="B115" t="str">
            <v>6  Esposizioni, autosaloni</v>
          </cell>
          <cell r="D115">
            <v>98931.5</v>
          </cell>
        </row>
        <row r="116">
          <cell r="B116">
            <v>0</v>
          </cell>
          <cell r="D116">
            <v>0</v>
          </cell>
        </row>
        <row r="117">
          <cell r="B117" t="str">
            <v>8  Alberghi senza ristorante</v>
          </cell>
          <cell r="D117">
            <v>26378</v>
          </cell>
        </row>
        <row r="118">
          <cell r="B118" t="str">
            <v>9  Case di cura e riposo</v>
          </cell>
          <cell r="D118">
            <v>121391</v>
          </cell>
        </row>
        <row r="119">
          <cell r="B119" t="str">
            <v>10 Ospedali</v>
          </cell>
          <cell r="D119">
            <v>46663</v>
          </cell>
        </row>
        <row r="120">
          <cell r="B120" t="str">
            <v>11 Uffici, Agenzie</v>
          </cell>
          <cell r="D120">
            <v>170769</v>
          </cell>
        </row>
        <row r="121">
          <cell r="B121" t="str">
            <v>12 Banche ed istituti di credito</v>
          </cell>
          <cell r="D121">
            <v>53119</v>
          </cell>
        </row>
        <row r="122">
          <cell r="B122" t="str">
            <v>13 Negozi ... beni durevoli</v>
          </cell>
          <cell r="D122">
            <v>172266</v>
          </cell>
        </row>
        <row r="123">
          <cell r="B123" t="str">
            <v>14 Edicola, farmac., tabacc., plurilic.</v>
          </cell>
          <cell r="D123">
            <v>5791</v>
          </cell>
        </row>
        <row r="124">
          <cell r="B124" t="str">
            <v>15 Negozi particolari ...</v>
          </cell>
          <cell r="D124">
            <v>2443</v>
          </cell>
        </row>
        <row r="125">
          <cell r="B125" t="str">
            <v>16 Banchi di mercato beni durevoli</v>
          </cell>
          <cell r="D125">
            <v>2089.972602739726</v>
          </cell>
        </row>
        <row r="126">
          <cell r="B126" t="str">
            <v>17 Artig.: parrucc., barbiere, estetis.</v>
          </cell>
          <cell r="D126">
            <v>14574</v>
          </cell>
        </row>
        <row r="127">
          <cell r="B127" t="str">
            <v>18 Artig.: faleg.,idraul.,fabbro,elettr.</v>
          </cell>
          <cell r="D127">
            <v>125251</v>
          </cell>
        </row>
        <row r="128">
          <cell r="B128" t="str">
            <v>19 Carrozz., autofficina, elettrauto</v>
          </cell>
          <cell r="D128">
            <v>66339</v>
          </cell>
        </row>
        <row r="129">
          <cell r="B129" t="str">
            <v>20 Att. ind. con capannoni di prod.</v>
          </cell>
          <cell r="D129">
            <v>302694</v>
          </cell>
        </row>
        <row r="130">
          <cell r="B130" t="str">
            <v>21 Att. artig. di prod. beni specifici</v>
          </cell>
          <cell r="D130">
            <v>14235</v>
          </cell>
        </row>
        <row r="131">
          <cell r="B131" t="str">
            <v>22 Ristor., tratt., oster., pizzer., pub</v>
          </cell>
          <cell r="D131">
            <v>22542.5</v>
          </cell>
        </row>
        <row r="132">
          <cell r="B132" t="str">
            <v>23 Mense, birrerie, amburgherie</v>
          </cell>
          <cell r="D132">
            <v>6876.5</v>
          </cell>
        </row>
        <row r="133">
          <cell r="B133" t="str">
            <v>24 Bar, caffè, pasticceria</v>
          </cell>
          <cell r="D133">
            <v>28796</v>
          </cell>
        </row>
        <row r="134">
          <cell r="B134" t="str">
            <v>25 Supermercato ... generi aliment.</v>
          </cell>
          <cell r="D134">
            <v>64463.5</v>
          </cell>
        </row>
        <row r="135">
          <cell r="B135">
            <v>0</v>
          </cell>
          <cell r="D135">
            <v>0</v>
          </cell>
        </row>
        <row r="136">
          <cell r="B136" t="str">
            <v>27 Ortofrut.,pesch.,fiori,pizza al tagl.</v>
          </cell>
          <cell r="D136">
            <v>4570</v>
          </cell>
        </row>
        <row r="137">
          <cell r="B137">
            <v>0</v>
          </cell>
          <cell r="D137">
            <v>0</v>
          </cell>
        </row>
        <row r="138">
          <cell r="B138" t="str">
            <v>29 Banchi di mercato genere alimen.</v>
          </cell>
          <cell r="D138">
            <v>260.14246575342469</v>
          </cell>
        </row>
        <row r="139">
          <cell r="B139" t="str">
            <v>30 Discoteche, night club</v>
          </cell>
          <cell r="D139">
            <v>4346</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48"/>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53.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174</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PIACENZA</v>
      </c>
      <c r="C21" s="23">
        <v>2469</v>
      </c>
      <c r="D21" s="24">
        <v>327</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+C44</f>
        <v>45031.248599999999</v>
      </c>
      <c r="D32" s="30">
        <f>+C140</f>
        <v>6726</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PIACENZA</v>
      </c>
      <c r="D36" s="33"/>
    </row>
    <row r="37" spans="1:4" ht="25.5">
      <c r="A37" s="3" t="s">
        <v>29</v>
      </c>
      <c r="B37" s="10" t="s">
        <v>30</v>
      </c>
      <c r="C37" s="11" t="s">
        <v>31</v>
      </c>
      <c r="D37" s="22" t="s">
        <v>32</v>
      </c>
    </row>
    <row r="38" spans="1:4" ht="18.75" customHeight="1">
      <c r="A38" s="3"/>
      <c r="B38" s="14" t="s">
        <v>33</v>
      </c>
      <c r="C38" s="34">
        <v>15193.0273</v>
      </c>
      <c r="D38" s="34">
        <v>1300912.5922000001</v>
      </c>
    </row>
    <row r="39" spans="1:4" ht="15.75">
      <c r="A39" s="3"/>
      <c r="B39" s="14" t="s">
        <v>34</v>
      </c>
      <c r="C39" s="34">
        <v>16101.320600000001</v>
      </c>
      <c r="D39" s="34">
        <v>1541684.9526</v>
      </c>
    </row>
    <row r="40" spans="1:4" ht="15.75">
      <c r="A40" s="3"/>
      <c r="B40" s="14" t="s">
        <v>35</v>
      </c>
      <c r="C40" s="34">
        <v>7411.2752</v>
      </c>
      <c r="D40" s="34">
        <v>787376.11750000005</v>
      </c>
    </row>
    <row r="41" spans="1:4" ht="15.75">
      <c r="A41" s="3"/>
      <c r="B41" s="14" t="s">
        <v>36</v>
      </c>
      <c r="C41" s="34">
        <v>4611.1868999999997</v>
      </c>
      <c r="D41" s="34">
        <v>510151.74840000004</v>
      </c>
    </row>
    <row r="42" spans="1:4" ht="15.75">
      <c r="A42" s="3"/>
      <c r="B42" s="14" t="s">
        <v>37</v>
      </c>
      <c r="C42" s="34">
        <v>1159.2581</v>
      </c>
      <c r="D42" s="34">
        <v>129220.33560000001</v>
      </c>
    </row>
    <row r="43" spans="1:4" ht="16.5" thickBot="1">
      <c r="A43" s="3"/>
      <c r="B43" s="25" t="s">
        <v>38</v>
      </c>
      <c r="C43" s="35">
        <v>555.18050000000005</v>
      </c>
      <c r="D43" s="35">
        <v>61693.760600000001</v>
      </c>
    </row>
    <row r="44" spans="1:4" ht="16.5" thickBot="1">
      <c r="A44" s="3"/>
      <c r="B44" s="36" t="s">
        <v>39</v>
      </c>
      <c r="C44" s="29">
        <f>SUM(C38:C43)</f>
        <v>45031.248599999999</v>
      </c>
      <c r="D44" s="30">
        <f>SUM(D38:D43)</f>
        <v>4331039.5069000004</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
      <c r="B55" s="40" t="s">
        <v>127</v>
      </c>
      <c r="C55" s="41">
        <f>+C110</f>
        <v>314</v>
      </c>
      <c r="D55" s="41">
        <f>+D110</f>
        <v>173741.5</v>
      </c>
    </row>
    <row r="56" spans="1:4" ht="15.75">
      <c r="A56" s="3"/>
      <c r="B56" s="40" t="s">
        <v>128</v>
      </c>
      <c r="C56" s="41">
        <f t="shared" ref="C56:D71" si="0">+C111</f>
        <v>16</v>
      </c>
      <c r="D56" s="41">
        <f t="shared" si="0"/>
        <v>13653</v>
      </c>
    </row>
    <row r="57" spans="1:4" ht="15.75">
      <c r="A57" s="3"/>
      <c r="B57" s="40" t="s">
        <v>129</v>
      </c>
      <c r="C57" s="41">
        <f t="shared" si="0"/>
        <v>695</v>
      </c>
      <c r="D57" s="41">
        <f t="shared" si="0"/>
        <v>875998.5</v>
      </c>
    </row>
    <row r="58" spans="1:4" ht="15.75">
      <c r="A58" s="3"/>
      <c r="B58" s="40" t="s">
        <v>130</v>
      </c>
      <c r="C58" s="41">
        <f t="shared" si="0"/>
        <v>893</v>
      </c>
      <c r="D58" s="41">
        <f t="shared" si="0"/>
        <v>73097</v>
      </c>
    </row>
    <row r="59" spans="1:4" ht="15.75">
      <c r="A59" s="3"/>
      <c r="B59" s="40" t="s">
        <v>131</v>
      </c>
      <c r="C59" s="41">
        <f t="shared" si="0"/>
        <v>28</v>
      </c>
      <c r="D59" s="41">
        <f t="shared" si="0"/>
        <v>22838.5</v>
      </c>
    </row>
    <row r="60" spans="1:4" ht="15.75">
      <c r="A60" s="3"/>
      <c r="B60" s="40" t="s">
        <v>132</v>
      </c>
      <c r="C60" s="41">
        <f t="shared" si="0"/>
        <v>201</v>
      </c>
      <c r="D60" s="41">
        <f t="shared" si="0"/>
        <v>98931.5</v>
      </c>
    </row>
    <row r="61" spans="1:4" ht="12.75" customHeight="1">
      <c r="A61" s="3"/>
      <c r="B61" s="40" t="s">
        <v>133</v>
      </c>
      <c r="C61" s="41">
        <f t="shared" si="0"/>
        <v>0</v>
      </c>
      <c r="D61" s="41">
        <f t="shared" si="0"/>
        <v>0</v>
      </c>
    </row>
    <row r="62" spans="1:4" ht="15.75">
      <c r="A62" s="3"/>
      <c r="B62" s="40" t="s">
        <v>134</v>
      </c>
      <c r="C62" s="41">
        <f t="shared" si="0"/>
        <v>14</v>
      </c>
      <c r="D62" s="41">
        <f t="shared" si="0"/>
        <v>26378</v>
      </c>
    </row>
    <row r="63" spans="1:4" ht="15.75">
      <c r="A63" s="3"/>
      <c r="B63" s="40" t="s">
        <v>135</v>
      </c>
      <c r="C63" s="41">
        <f t="shared" si="0"/>
        <v>43</v>
      </c>
      <c r="D63" s="41">
        <f t="shared" si="0"/>
        <v>121391</v>
      </c>
    </row>
    <row r="64" spans="1:4" ht="15.75">
      <c r="A64" s="3"/>
      <c r="B64" s="40" t="s">
        <v>136</v>
      </c>
      <c r="C64" s="41">
        <f t="shared" si="0"/>
        <v>9</v>
      </c>
      <c r="D64" s="41">
        <f t="shared" si="0"/>
        <v>46663</v>
      </c>
    </row>
    <row r="65" spans="1:4" ht="15.75">
      <c r="A65" s="3"/>
      <c r="B65" s="40" t="s">
        <v>137</v>
      </c>
      <c r="C65" s="41">
        <f t="shared" si="0"/>
        <v>1069</v>
      </c>
      <c r="D65" s="41">
        <f t="shared" si="0"/>
        <v>170769</v>
      </c>
    </row>
    <row r="66" spans="1:4" ht="15.75">
      <c r="A66" s="3"/>
      <c r="B66" s="40" t="s">
        <v>138</v>
      </c>
      <c r="C66" s="41">
        <f t="shared" si="0"/>
        <v>80</v>
      </c>
      <c r="D66" s="41">
        <f t="shared" si="0"/>
        <v>53119</v>
      </c>
    </row>
    <row r="67" spans="1:4" ht="12.75" customHeight="1">
      <c r="A67" s="3"/>
      <c r="B67" s="40" t="s">
        <v>139</v>
      </c>
      <c r="C67" s="41">
        <f t="shared" si="0"/>
        <v>980</v>
      </c>
      <c r="D67" s="41">
        <f t="shared" si="0"/>
        <v>172266</v>
      </c>
    </row>
    <row r="68" spans="1:4" ht="15.75">
      <c r="A68" s="3"/>
      <c r="B68" s="40" t="s">
        <v>140</v>
      </c>
      <c r="C68" s="41">
        <f t="shared" si="0"/>
        <v>109</v>
      </c>
      <c r="D68" s="41">
        <f t="shared" si="0"/>
        <v>5791</v>
      </c>
    </row>
    <row r="69" spans="1:4" ht="15.75">
      <c r="A69" s="3"/>
      <c r="B69" s="40" t="s">
        <v>141</v>
      </c>
      <c r="C69" s="41">
        <f t="shared" si="0"/>
        <v>14</v>
      </c>
      <c r="D69" s="41">
        <f t="shared" si="0"/>
        <v>2443</v>
      </c>
    </row>
    <row r="70" spans="1:4" ht="15.75">
      <c r="A70" s="3"/>
      <c r="B70" s="40" t="s">
        <v>142</v>
      </c>
      <c r="C70" s="41">
        <f t="shared" si="0"/>
        <v>260</v>
      </c>
      <c r="D70" s="41">
        <f t="shared" si="0"/>
        <v>2089.972602739726</v>
      </c>
    </row>
    <row r="71" spans="1:4" ht="15.75">
      <c r="A71" s="3"/>
      <c r="B71" s="40" t="s">
        <v>143</v>
      </c>
      <c r="C71" s="41">
        <f t="shared" si="0"/>
        <v>275</v>
      </c>
      <c r="D71" s="41">
        <f t="shared" si="0"/>
        <v>14574</v>
      </c>
    </row>
    <row r="72" spans="1:4" ht="15.75">
      <c r="A72" s="3"/>
      <c r="B72" s="40" t="s">
        <v>144</v>
      </c>
      <c r="C72" s="41">
        <f t="shared" ref="C72:D84" si="1">+C127</f>
        <v>608</v>
      </c>
      <c r="D72" s="41">
        <f t="shared" si="1"/>
        <v>125251</v>
      </c>
    </row>
    <row r="73" spans="1:4" ht="15.75">
      <c r="A73" s="3"/>
      <c r="B73" s="40" t="s">
        <v>145</v>
      </c>
      <c r="C73" s="41">
        <f t="shared" si="1"/>
        <v>166</v>
      </c>
      <c r="D73" s="41">
        <f t="shared" si="1"/>
        <v>66339</v>
      </c>
    </row>
    <row r="74" spans="1:4" ht="15.75">
      <c r="A74" s="3"/>
      <c r="B74" s="40" t="s">
        <v>146</v>
      </c>
      <c r="C74" s="41">
        <f t="shared" si="1"/>
        <v>122</v>
      </c>
      <c r="D74" s="41">
        <f t="shared" si="1"/>
        <v>302694</v>
      </c>
    </row>
    <row r="75" spans="1:4" ht="15.75">
      <c r="A75" s="3"/>
      <c r="B75" s="40" t="s">
        <v>147</v>
      </c>
      <c r="C75" s="41">
        <f t="shared" si="1"/>
        <v>29</v>
      </c>
      <c r="D75" s="41">
        <f t="shared" si="1"/>
        <v>14235</v>
      </c>
    </row>
    <row r="76" spans="1:4" ht="15.75">
      <c r="A76" s="3"/>
      <c r="B76" s="40" t="s">
        <v>148</v>
      </c>
      <c r="C76" s="41">
        <f t="shared" si="1"/>
        <v>116</v>
      </c>
      <c r="D76" s="41">
        <f t="shared" si="1"/>
        <v>22542.5</v>
      </c>
    </row>
    <row r="77" spans="1:4" ht="15.75">
      <c r="A77" s="3"/>
      <c r="B77" s="40" t="s">
        <v>149</v>
      </c>
      <c r="C77" s="41">
        <f t="shared" si="1"/>
        <v>16</v>
      </c>
      <c r="D77" s="41">
        <f t="shared" si="1"/>
        <v>6876.5</v>
      </c>
    </row>
    <row r="78" spans="1:4" ht="15.75">
      <c r="A78" s="3"/>
      <c r="B78" s="40" t="s">
        <v>150</v>
      </c>
      <c r="C78" s="41">
        <f t="shared" si="1"/>
        <v>355</v>
      </c>
      <c r="D78" s="41">
        <f t="shared" si="1"/>
        <v>28796</v>
      </c>
    </row>
    <row r="79" spans="1:4" ht="15.75">
      <c r="A79" s="3"/>
      <c r="B79" s="40" t="s">
        <v>151</v>
      </c>
      <c r="C79" s="41">
        <f t="shared" si="1"/>
        <v>209</v>
      </c>
      <c r="D79" s="41">
        <f t="shared" si="1"/>
        <v>64463.5</v>
      </c>
    </row>
    <row r="80" spans="1:4" ht="15.75">
      <c r="A80" s="3"/>
      <c r="B80" s="40" t="s">
        <v>152</v>
      </c>
      <c r="C80" s="41">
        <f t="shared" si="1"/>
        <v>0</v>
      </c>
      <c r="D80" s="41">
        <f t="shared" si="1"/>
        <v>0</v>
      </c>
    </row>
    <row r="81" spans="1:5" ht="15.75">
      <c r="A81" s="3"/>
      <c r="B81" s="40" t="s">
        <v>153</v>
      </c>
      <c r="C81" s="41">
        <f t="shared" si="1"/>
        <v>89</v>
      </c>
      <c r="D81" s="41">
        <f t="shared" si="1"/>
        <v>4570</v>
      </c>
    </row>
    <row r="82" spans="1:5" ht="15.75">
      <c r="A82" s="3"/>
      <c r="B82" s="40" t="s">
        <v>154</v>
      </c>
      <c r="C82" s="41">
        <f t="shared" si="1"/>
        <v>0</v>
      </c>
      <c r="D82" s="41">
        <f t="shared" si="1"/>
        <v>0</v>
      </c>
    </row>
    <row r="83" spans="1:5" ht="15.75">
      <c r="A83" s="3"/>
      <c r="B83" s="40" t="s">
        <v>155</v>
      </c>
      <c r="C83" s="41">
        <f t="shared" si="1"/>
        <v>4</v>
      </c>
      <c r="D83" s="41">
        <f t="shared" si="1"/>
        <v>260.14246575342469</v>
      </c>
    </row>
    <row r="84" spans="1:5" ht="15.75" customHeight="1" thickBot="1">
      <c r="A84" s="3"/>
      <c r="B84" s="40" t="s">
        <v>156</v>
      </c>
      <c r="C84" s="41">
        <f t="shared" si="1"/>
        <v>12</v>
      </c>
      <c r="D84" s="41">
        <f t="shared" si="1"/>
        <v>4346</v>
      </c>
    </row>
    <row r="85" spans="1:5" ht="13.5" thickBot="1">
      <c r="B85" s="36" t="s">
        <v>49</v>
      </c>
      <c r="C85" s="29">
        <f>SUM(C55:C84)</f>
        <v>6726</v>
      </c>
      <c r="D85" s="29">
        <f>SUM(D55:D84)</f>
        <v>2514117.6150684934</v>
      </c>
      <c r="E85" s="148"/>
    </row>
    <row r="86" spans="1:5" ht="49.5" customHeight="1">
      <c r="A86" s="3" t="s">
        <v>50</v>
      </c>
      <c r="B86" s="10" t="s">
        <v>51</v>
      </c>
      <c r="C86" s="11" t="s">
        <v>48</v>
      </c>
      <c r="D86" s="22" t="s">
        <v>32</v>
      </c>
    </row>
    <row r="87" spans="1:5" ht="31.5" customHeight="1">
      <c r="B87" s="42"/>
      <c r="C87" s="144"/>
      <c r="D87" s="145"/>
      <c r="E87" s="43"/>
    </row>
    <row r="88" spans="1:5">
      <c r="B88" s="14"/>
      <c r="C88" s="44"/>
      <c r="D88" s="45"/>
    </row>
    <row r="89" spans="1:5">
      <c r="B89" s="14"/>
      <c r="C89" s="44"/>
      <c r="D89" s="45"/>
    </row>
    <row r="90" spans="1:5">
      <c r="B90" s="14"/>
      <c r="C90" s="44"/>
      <c r="D90" s="45"/>
    </row>
    <row r="91" spans="1:5">
      <c r="B91" s="14"/>
      <c r="C91" s="44"/>
      <c r="D91" s="45"/>
    </row>
    <row r="92" spans="1:5">
      <c r="B92" s="14"/>
      <c r="C92" s="44"/>
      <c r="D92" s="45"/>
    </row>
    <row r="93" spans="1:5">
      <c r="B93" s="14"/>
      <c r="C93" s="44"/>
      <c r="D93" s="45"/>
    </row>
    <row r="94" spans="1:5">
      <c r="B94" s="14"/>
      <c r="C94" s="44"/>
      <c r="D94" s="45"/>
    </row>
    <row r="95" spans="1:5">
      <c r="B95" s="14"/>
      <c r="C95" s="44"/>
      <c r="D95" s="45"/>
    </row>
    <row r="96" spans="1:5">
      <c r="B96" s="14"/>
      <c r="C96" s="44"/>
      <c r="D96" s="45"/>
    </row>
    <row r="97" spans="1:4">
      <c r="B97" s="14"/>
      <c r="C97" s="44"/>
      <c r="D97" s="45"/>
    </row>
    <row r="98" spans="1:4">
      <c r="B98" s="14"/>
      <c r="C98" s="44"/>
      <c r="D98" s="45"/>
    </row>
    <row r="99" spans="1:4">
      <c r="B99" s="14"/>
      <c r="C99" s="44"/>
      <c r="D99" s="45"/>
    </row>
    <row r="100" spans="1:4">
      <c r="B100" s="14"/>
      <c r="C100" s="44"/>
      <c r="D100" s="45"/>
    </row>
    <row r="101" spans="1:4">
      <c r="B101" s="14"/>
      <c r="C101" s="44"/>
      <c r="D101" s="45"/>
    </row>
    <row r="102" spans="1:4">
      <c r="B102" s="14"/>
      <c r="C102" s="44"/>
      <c r="D102" s="45"/>
    </row>
    <row r="103" spans="1:4">
      <c r="B103" s="14"/>
      <c r="C103" s="44"/>
      <c r="D103" s="45"/>
    </row>
    <row r="104" spans="1:4">
      <c r="B104" s="14"/>
      <c r="C104" s="44"/>
      <c r="D104" s="45"/>
    </row>
    <row r="105" spans="1:4">
      <c r="B105" s="14"/>
      <c r="C105" s="44"/>
      <c r="D105" s="45"/>
    </row>
    <row r="106" spans="1:4">
      <c r="B106" s="14"/>
      <c r="C106" s="44"/>
      <c r="D106" s="45"/>
    </row>
    <row r="107" spans="1:4" ht="13.5" thickBot="1">
      <c r="B107" s="14"/>
      <c r="C107" s="44"/>
      <c r="D107" s="45"/>
    </row>
    <row r="108" spans="1:4" ht="13.5" thickBot="1">
      <c r="B108" s="36" t="s">
        <v>49</v>
      </c>
      <c r="C108" s="29">
        <f>SUM(C87:C107)</f>
        <v>0</v>
      </c>
      <c r="D108" s="30">
        <f>SUM(D87:D107)</f>
        <v>0</v>
      </c>
    </row>
    <row r="109" spans="1:4" ht="49.5" customHeight="1">
      <c r="A109" s="3" t="s">
        <v>52</v>
      </c>
      <c r="B109" s="10" t="s">
        <v>53</v>
      </c>
      <c r="C109" s="11" t="s">
        <v>48</v>
      </c>
      <c r="D109" s="22" t="s">
        <v>32</v>
      </c>
    </row>
    <row r="110" spans="1:4">
      <c r="A110" s="39"/>
      <c r="B110" s="151" t="s">
        <v>157</v>
      </c>
      <c r="C110" s="146">
        <v>314</v>
      </c>
      <c r="D110" s="147">
        <v>173741.5</v>
      </c>
    </row>
    <row r="111" spans="1:4">
      <c r="A111" s="39"/>
      <c r="B111" s="151" t="s">
        <v>175</v>
      </c>
      <c r="C111" s="146">
        <v>16</v>
      </c>
      <c r="D111" s="147">
        <v>13653</v>
      </c>
    </row>
    <row r="112" spans="1:4">
      <c r="A112" s="39"/>
      <c r="B112" s="151" t="s">
        <v>176</v>
      </c>
      <c r="C112" s="146">
        <v>695</v>
      </c>
      <c r="D112" s="147">
        <v>875998.5</v>
      </c>
    </row>
    <row r="113" spans="1:4">
      <c r="A113" s="39"/>
      <c r="B113" s="151" t="s">
        <v>177</v>
      </c>
      <c r="C113" s="146">
        <v>893</v>
      </c>
      <c r="D113" s="147">
        <v>73097</v>
      </c>
    </row>
    <row r="114" spans="1:4">
      <c r="A114" s="39"/>
      <c r="B114" s="151" t="s">
        <v>178</v>
      </c>
      <c r="C114" s="146">
        <v>28</v>
      </c>
      <c r="D114" s="147">
        <v>22838.5</v>
      </c>
    </row>
    <row r="115" spans="1:4">
      <c r="A115" s="39"/>
      <c r="B115" s="151" t="s">
        <v>179</v>
      </c>
      <c r="C115" s="146">
        <v>201</v>
      </c>
      <c r="D115" s="147">
        <v>98931.5</v>
      </c>
    </row>
    <row r="116" spans="1:4">
      <c r="A116" s="39"/>
      <c r="B116" s="151">
        <v>0</v>
      </c>
      <c r="C116" s="146">
        <v>0</v>
      </c>
      <c r="D116" s="147">
        <v>0</v>
      </c>
    </row>
    <row r="117" spans="1:4">
      <c r="A117" s="39"/>
      <c r="B117" s="151" t="s">
        <v>158</v>
      </c>
      <c r="C117" s="146">
        <v>14</v>
      </c>
      <c r="D117" s="147">
        <v>26378</v>
      </c>
    </row>
    <row r="118" spans="1:4">
      <c r="A118" s="39"/>
      <c r="B118" s="151" t="s">
        <v>180</v>
      </c>
      <c r="C118" s="146">
        <v>43</v>
      </c>
      <c r="D118" s="147">
        <v>121391</v>
      </c>
    </row>
    <row r="119" spans="1:4">
      <c r="A119" s="39"/>
      <c r="B119" s="151" t="s">
        <v>136</v>
      </c>
      <c r="C119" s="146">
        <v>9</v>
      </c>
      <c r="D119" s="147">
        <v>46663</v>
      </c>
    </row>
    <row r="120" spans="1:4">
      <c r="A120" s="39"/>
      <c r="B120" s="151" t="s">
        <v>181</v>
      </c>
      <c r="C120" s="146">
        <v>1069</v>
      </c>
      <c r="D120" s="147">
        <v>170769</v>
      </c>
    </row>
    <row r="121" spans="1:4">
      <c r="A121" s="39"/>
      <c r="B121" s="151" t="s">
        <v>138</v>
      </c>
      <c r="C121" s="146">
        <v>80</v>
      </c>
      <c r="D121" s="147">
        <v>53119</v>
      </c>
    </row>
    <row r="122" spans="1:4">
      <c r="A122" s="39"/>
      <c r="B122" s="151" t="s">
        <v>159</v>
      </c>
      <c r="C122" s="146">
        <v>980</v>
      </c>
      <c r="D122" s="147">
        <v>172266</v>
      </c>
    </row>
    <row r="123" spans="1:4">
      <c r="A123" s="39"/>
      <c r="B123" s="151" t="s">
        <v>160</v>
      </c>
      <c r="C123" s="146">
        <v>109</v>
      </c>
      <c r="D123" s="147">
        <v>5791</v>
      </c>
    </row>
    <row r="124" spans="1:4">
      <c r="A124" s="39"/>
      <c r="B124" s="151" t="s">
        <v>161</v>
      </c>
      <c r="C124" s="146">
        <v>14</v>
      </c>
      <c r="D124" s="147">
        <v>2443</v>
      </c>
    </row>
    <row r="125" spans="1:4">
      <c r="A125" s="39"/>
      <c r="B125" s="151" t="s">
        <v>162</v>
      </c>
      <c r="C125" s="146">
        <v>260</v>
      </c>
      <c r="D125" s="147">
        <v>2089.972602739726</v>
      </c>
    </row>
    <row r="126" spans="1:4">
      <c r="A126" s="39"/>
      <c r="B126" s="151" t="s">
        <v>163</v>
      </c>
      <c r="C126" s="146">
        <v>275</v>
      </c>
      <c r="D126" s="147">
        <v>14574</v>
      </c>
    </row>
    <row r="127" spans="1:4">
      <c r="A127" s="39"/>
      <c r="B127" s="151" t="s">
        <v>164</v>
      </c>
      <c r="C127" s="146">
        <v>608</v>
      </c>
      <c r="D127" s="147">
        <v>125251</v>
      </c>
    </row>
    <row r="128" spans="1:4">
      <c r="A128" s="39"/>
      <c r="B128" s="151" t="s">
        <v>165</v>
      </c>
      <c r="C128" s="146">
        <v>166</v>
      </c>
      <c r="D128" s="147">
        <v>66339</v>
      </c>
    </row>
    <row r="129" spans="1:4">
      <c r="A129" s="39"/>
      <c r="B129" s="151" t="s">
        <v>166</v>
      </c>
      <c r="C129" s="146">
        <v>122</v>
      </c>
      <c r="D129" s="147">
        <v>302694</v>
      </c>
    </row>
    <row r="130" spans="1:4">
      <c r="A130" s="39"/>
      <c r="B130" s="151" t="s">
        <v>167</v>
      </c>
      <c r="C130" s="146">
        <v>29</v>
      </c>
      <c r="D130" s="147">
        <v>14235</v>
      </c>
    </row>
    <row r="131" spans="1:4">
      <c r="A131" s="39"/>
      <c r="B131" s="151" t="s">
        <v>168</v>
      </c>
      <c r="C131" s="146">
        <v>116</v>
      </c>
      <c r="D131" s="147">
        <v>22542.5</v>
      </c>
    </row>
    <row r="132" spans="1:4">
      <c r="A132" s="39"/>
      <c r="B132" s="151" t="s">
        <v>149</v>
      </c>
      <c r="C132" s="146">
        <v>16</v>
      </c>
      <c r="D132" s="147">
        <v>6876.5</v>
      </c>
    </row>
    <row r="133" spans="1:4">
      <c r="A133" s="152"/>
      <c r="B133" s="151" t="s">
        <v>169</v>
      </c>
      <c r="C133" s="146">
        <v>355</v>
      </c>
      <c r="D133" s="147">
        <v>28796</v>
      </c>
    </row>
    <row r="134" spans="1:4">
      <c r="A134" s="152"/>
      <c r="B134" s="151" t="s">
        <v>170</v>
      </c>
      <c r="C134" s="146">
        <v>209</v>
      </c>
      <c r="D134" s="147">
        <v>64463.5</v>
      </c>
    </row>
    <row r="135" spans="1:4">
      <c r="A135" s="152"/>
      <c r="B135" s="151">
        <v>0</v>
      </c>
      <c r="C135" s="146">
        <v>0</v>
      </c>
      <c r="D135" s="147">
        <v>0</v>
      </c>
    </row>
    <row r="136" spans="1:4">
      <c r="A136" s="152"/>
      <c r="B136" s="151" t="s">
        <v>171</v>
      </c>
      <c r="C136" s="146">
        <v>89</v>
      </c>
      <c r="D136" s="147">
        <v>4570</v>
      </c>
    </row>
    <row r="137" spans="1:4">
      <c r="A137" s="152"/>
      <c r="B137" s="151">
        <v>0</v>
      </c>
      <c r="C137" s="146">
        <v>0</v>
      </c>
      <c r="D137" s="147">
        <v>0</v>
      </c>
    </row>
    <row r="138" spans="1:4">
      <c r="A138" s="152"/>
      <c r="B138" s="151" t="s">
        <v>172</v>
      </c>
      <c r="C138" s="146">
        <v>4</v>
      </c>
      <c r="D138" s="147">
        <v>260.14246575342469</v>
      </c>
    </row>
    <row r="139" spans="1:4" ht="13.5" thickBot="1">
      <c r="A139" s="152"/>
      <c r="B139" s="151" t="s">
        <v>182</v>
      </c>
      <c r="C139" s="146">
        <v>12</v>
      </c>
      <c r="D139" s="147">
        <v>4346</v>
      </c>
    </row>
    <row r="140" spans="1:4" ht="13.5" thickBot="1">
      <c r="B140" s="36" t="s">
        <v>49</v>
      </c>
      <c r="C140" s="29">
        <f>SUM(C110:C139)</f>
        <v>6726</v>
      </c>
      <c r="D140" s="29">
        <f>SUM(D110:D139)</f>
        <v>2514117.6150684934</v>
      </c>
    </row>
    <row r="142" spans="1:4" ht="13.5" thickBot="1"/>
    <row r="143" spans="1:4" ht="16.5" thickBot="1">
      <c r="A143" s="3" t="s">
        <v>54</v>
      </c>
      <c r="B143" s="19" t="s">
        <v>55</v>
      </c>
      <c r="C143" s="20"/>
      <c r="D143" s="21"/>
    </row>
    <row r="144" spans="1:4" ht="15.75">
      <c r="A144" s="3"/>
      <c r="B144" s="10"/>
      <c r="C144" s="11" t="s">
        <v>56</v>
      </c>
      <c r="D144" s="22" t="s">
        <v>57</v>
      </c>
    </row>
    <row r="145" spans="1:4" ht="32.25" customHeight="1">
      <c r="A145" s="3"/>
      <c r="B145" s="46" t="s">
        <v>58</v>
      </c>
      <c r="C145" s="44"/>
      <c r="D145" s="47" t="s">
        <v>59</v>
      </c>
    </row>
    <row r="146" spans="1:4" ht="39" customHeight="1">
      <c r="A146" s="3"/>
      <c r="B146" s="46" t="s">
        <v>60</v>
      </c>
      <c r="C146" s="44"/>
      <c r="D146" s="47" t="s">
        <v>59</v>
      </c>
    </row>
    <row r="147" spans="1:4" ht="36" customHeight="1">
      <c r="A147" s="3"/>
      <c r="B147" s="46" t="s">
        <v>61</v>
      </c>
      <c r="C147" s="47" t="s">
        <v>59</v>
      </c>
      <c r="D147" s="47" t="s">
        <v>59</v>
      </c>
    </row>
    <row r="148" spans="1:4" ht="36" customHeight="1" thickBot="1">
      <c r="B148" s="48" t="s">
        <v>62</v>
      </c>
      <c r="C148" s="49"/>
      <c r="D148" s="47" t="s">
        <v>59</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5" width="11.7109375" style="149" bestFit="1" customWidth="1"/>
    <col min="16" max="16384" width="9.140625" style="4"/>
  </cols>
  <sheetData>
    <row r="1" spans="1:14" ht="21" customHeight="1" thickBot="1">
      <c r="A1" s="1" t="s">
        <v>63</v>
      </c>
      <c r="B1" s="2" t="s">
        <v>64</v>
      </c>
      <c r="C1" s="2"/>
      <c r="D1" s="2"/>
      <c r="E1" s="2"/>
      <c r="F1" s="2"/>
      <c r="G1" s="2"/>
      <c r="H1" s="2"/>
      <c r="I1" s="2"/>
      <c r="J1" s="2"/>
      <c r="K1" s="3" t="s">
        <v>2</v>
      </c>
      <c r="M1" s="5">
        <v>2016</v>
      </c>
    </row>
    <row r="2" spans="1:14" ht="18.75" thickBot="1">
      <c r="A2" s="6"/>
      <c r="B2" s="50"/>
      <c r="C2" s="50"/>
      <c r="D2" s="50"/>
      <c r="E2" s="50"/>
      <c r="F2" s="50"/>
      <c r="G2" s="50"/>
      <c r="H2" s="50"/>
      <c r="I2" s="50"/>
      <c r="J2" s="50"/>
    </row>
    <row r="3" spans="1:14" ht="42.75" customHeight="1" thickBot="1">
      <c r="A3" s="3" t="s">
        <v>65</v>
      </c>
      <c r="B3" s="51" t="s">
        <v>183</v>
      </c>
      <c r="C3" s="52"/>
      <c r="D3" s="52"/>
      <c r="E3" s="52"/>
      <c r="F3" s="52"/>
      <c r="G3" s="52"/>
      <c r="H3" s="52"/>
      <c r="I3" s="52"/>
      <c r="J3" s="52"/>
      <c r="K3" s="52"/>
      <c r="L3" s="52"/>
      <c r="M3" s="52"/>
      <c r="N3" s="53"/>
    </row>
    <row r="4" spans="1:14" ht="13.5" thickBot="1">
      <c r="C4" s="54" t="s">
        <v>66</v>
      </c>
      <c r="D4" s="55"/>
      <c r="E4" s="55"/>
      <c r="F4" s="56"/>
      <c r="G4" s="54" t="s">
        <v>66</v>
      </c>
      <c r="H4" s="55"/>
      <c r="I4" s="55"/>
      <c r="J4" s="56"/>
      <c r="K4" s="54" t="s">
        <v>67</v>
      </c>
      <c r="L4" s="55"/>
      <c r="M4" s="55"/>
      <c r="N4" s="56"/>
    </row>
    <row r="5" spans="1:14" ht="48">
      <c r="A5" s="3" t="s">
        <v>68</v>
      </c>
      <c r="B5" s="57" t="s">
        <v>30</v>
      </c>
      <c r="C5" s="58" t="s">
        <v>69</v>
      </c>
      <c r="D5" s="58" t="s">
        <v>70</v>
      </c>
      <c r="E5" s="58" t="s">
        <v>71</v>
      </c>
      <c r="F5" s="59" t="s">
        <v>72</v>
      </c>
      <c r="G5" s="60" t="s">
        <v>73</v>
      </c>
      <c r="H5" s="58" t="s">
        <v>74</v>
      </c>
      <c r="I5" s="58" t="s">
        <v>75</v>
      </c>
      <c r="J5" s="61" t="s">
        <v>76</v>
      </c>
      <c r="K5" s="60" t="s">
        <v>73</v>
      </c>
      <c r="L5" s="58" t="s">
        <v>74</v>
      </c>
      <c r="M5" s="58" t="s">
        <v>75</v>
      </c>
      <c r="N5" s="61" t="s">
        <v>76</v>
      </c>
    </row>
    <row r="6" spans="1:14">
      <c r="B6" s="14" t="s">
        <v>33</v>
      </c>
      <c r="C6" s="62">
        <v>0.8</v>
      </c>
      <c r="D6" s="62">
        <v>0.65</v>
      </c>
      <c r="E6" s="62">
        <v>0.91658700000000004</v>
      </c>
      <c r="F6" s="63">
        <v>46.242859000000003</v>
      </c>
      <c r="G6" s="64">
        <f>+E6*'[1]A_UTENZA SERVITA'!D38</f>
        <v>1192399.5701468214</v>
      </c>
      <c r="H6" s="65">
        <f>+F6*'[1]A_UTENZA SERVITA'!C38</f>
        <v>702569.01921705075</v>
      </c>
      <c r="I6" s="44"/>
      <c r="J6" s="66">
        <f>G6+H6</f>
        <v>1894968.5893638721</v>
      </c>
      <c r="K6" s="14"/>
      <c r="L6" s="62"/>
      <c r="M6" s="44">
        <v>-16368.75</v>
      </c>
      <c r="N6" s="67">
        <v>1959654.1300000001</v>
      </c>
    </row>
    <row r="7" spans="1:14">
      <c r="B7" s="14" t="s">
        <v>34</v>
      </c>
      <c r="C7" s="62">
        <v>0.94</v>
      </c>
      <c r="D7" s="62">
        <v>1.6</v>
      </c>
      <c r="E7" s="62">
        <v>1.0769899999999999</v>
      </c>
      <c r="F7" s="63">
        <v>113.828577</v>
      </c>
      <c r="G7" s="64">
        <f>+E7*'[1]A_UTENZA SERVITA'!D39</f>
        <v>1660379.2771006739</v>
      </c>
      <c r="H7" s="65">
        <f>+F7*'[1]A_UTENZA SERVITA'!C39</f>
        <v>1832790.4117187862</v>
      </c>
      <c r="I7" s="44"/>
      <c r="J7" s="66">
        <f t="shared" ref="J7:J11" si="0">G7+H7</f>
        <v>3493169.6888194601</v>
      </c>
      <c r="K7" s="14"/>
      <c r="L7" s="62"/>
      <c r="M7" s="44">
        <v>-34239.990000000005</v>
      </c>
      <c r="N7" s="67">
        <v>3439904.66</v>
      </c>
    </row>
    <row r="8" spans="1:14">
      <c r="B8" s="14" t="s">
        <v>35</v>
      </c>
      <c r="C8" s="62">
        <v>1.05</v>
      </c>
      <c r="D8" s="62">
        <v>2</v>
      </c>
      <c r="E8" s="62">
        <v>1.2030209999999999</v>
      </c>
      <c r="F8" s="63">
        <v>142.285721</v>
      </c>
      <c r="G8" s="64">
        <f>+E8*'[1]A_UTENZA SERVITA'!D40</f>
        <v>947230.00425096753</v>
      </c>
      <c r="H8" s="65">
        <f>+F8*'[1]A_UTENZA SERVITA'!C40</f>
        <v>1054518.6353614191</v>
      </c>
      <c r="I8" s="44"/>
      <c r="J8" s="66">
        <f t="shared" si="0"/>
        <v>2001748.6396123865</v>
      </c>
      <c r="K8" s="14"/>
      <c r="L8" s="62"/>
      <c r="M8" s="44">
        <v>-26609.37</v>
      </c>
      <c r="N8" s="67">
        <v>2044159.8499999999</v>
      </c>
    </row>
    <row r="9" spans="1:14">
      <c r="B9" s="14" t="s">
        <v>36</v>
      </c>
      <c r="C9" s="62">
        <v>1.1399999999999999</v>
      </c>
      <c r="D9" s="62">
        <v>2.2000000000000002</v>
      </c>
      <c r="E9" s="62">
        <v>1.3061370000000001</v>
      </c>
      <c r="F9" s="63">
        <v>156.51429300000001</v>
      </c>
      <c r="G9" s="64">
        <f>+E9*'[1]A_UTENZA SERVITA'!D41</f>
        <v>666328.07419993088</v>
      </c>
      <c r="H9" s="65">
        <f>+F9*'[1]A_UTENZA SERVITA'!C41</f>
        <v>721716.65754436166</v>
      </c>
      <c r="I9" s="44"/>
      <c r="J9" s="66">
        <f t="shared" si="0"/>
        <v>1388044.7317442927</v>
      </c>
      <c r="K9" s="14"/>
      <c r="L9" s="62"/>
      <c r="M9" s="44">
        <v>-18221.330000000002</v>
      </c>
      <c r="N9" s="67">
        <v>1415142.48</v>
      </c>
    </row>
    <row r="10" spans="1:14">
      <c r="B10" s="14" t="s">
        <v>37</v>
      </c>
      <c r="C10" s="62">
        <v>1.23</v>
      </c>
      <c r="D10" s="62">
        <v>2.9</v>
      </c>
      <c r="E10" s="62">
        <v>1.4092530000000001</v>
      </c>
      <c r="F10" s="63">
        <v>206.31429499999999</v>
      </c>
      <c r="G10" s="64">
        <f>+E10*'[1]A_UTENZA SERVITA'!D42</f>
        <v>182104.14560530681</v>
      </c>
      <c r="H10" s="65">
        <f>+F10*'[1]A_UTENZA SERVITA'!C42</f>
        <v>239171.5176245395</v>
      </c>
      <c r="I10" s="44"/>
      <c r="J10" s="66">
        <f t="shared" si="0"/>
        <v>421275.66322984628</v>
      </c>
      <c r="K10" s="14"/>
      <c r="L10" s="62"/>
      <c r="M10" s="44">
        <v>-5741.66</v>
      </c>
      <c r="N10" s="67">
        <v>440980.67</v>
      </c>
    </row>
    <row r="11" spans="1:14" ht="13.5" thickBot="1">
      <c r="B11" s="25" t="s">
        <v>38</v>
      </c>
      <c r="C11" s="68">
        <v>1.3</v>
      </c>
      <c r="D11" s="68">
        <v>3.4</v>
      </c>
      <c r="E11" s="68">
        <v>1.4894540000000001</v>
      </c>
      <c r="F11" s="69">
        <v>241.88572500000001</v>
      </c>
      <c r="G11" s="64">
        <f>+E11*'[1]A_UTENZA SERVITA'!D43</f>
        <v>91890.018500712409</v>
      </c>
      <c r="H11" s="65">
        <f>+F11*'[1]A_UTENZA SERVITA'!C43</f>
        <v>134290.23774836253</v>
      </c>
      <c r="I11" s="49"/>
      <c r="J11" s="66">
        <f t="shared" si="0"/>
        <v>226180.25624907494</v>
      </c>
      <c r="K11" s="25"/>
      <c r="L11" s="68"/>
      <c r="M11" s="49">
        <v>-2503.0300000000002</v>
      </c>
      <c r="N11" s="67">
        <v>240387.35</v>
      </c>
    </row>
    <row r="12" spans="1:14" ht="13.5" thickBot="1">
      <c r="J12" s="70">
        <f>SUM(J6:J11)</f>
        <v>9425387.5690189321</v>
      </c>
      <c r="M12" s="71">
        <f>SUM(M6:M11)</f>
        <v>-103684.13</v>
      </c>
      <c r="N12" s="72">
        <f>SUM(N6:N11)</f>
        <v>9540229.1399999987</v>
      </c>
    </row>
    <row r="13" spans="1:14" ht="13.5" thickBot="1"/>
    <row r="14" spans="1:14" ht="13.5" thickBot="1">
      <c r="G14" s="73" t="s">
        <v>66</v>
      </c>
      <c r="H14" s="74"/>
      <c r="I14" s="74"/>
      <c r="J14" s="75"/>
      <c r="K14" s="73" t="s">
        <v>67</v>
      </c>
      <c r="L14" s="74"/>
      <c r="M14" s="74"/>
      <c r="N14" s="75"/>
    </row>
    <row r="15" spans="1:14" ht="48">
      <c r="A15" s="3" t="s">
        <v>77</v>
      </c>
      <c r="B15" s="57" t="s">
        <v>41</v>
      </c>
      <c r="C15" s="58" t="s">
        <v>69</v>
      </c>
      <c r="D15" s="58" t="s">
        <v>70</v>
      </c>
      <c r="E15" s="58" t="s">
        <v>71</v>
      </c>
      <c r="F15" s="59" t="s">
        <v>72</v>
      </c>
      <c r="G15" s="60" t="s">
        <v>73</v>
      </c>
      <c r="H15" s="58" t="s">
        <v>74</v>
      </c>
      <c r="I15" s="58" t="s">
        <v>75</v>
      </c>
      <c r="J15" s="61" t="s">
        <v>76</v>
      </c>
      <c r="K15" s="60" t="s">
        <v>73</v>
      </c>
      <c r="L15" s="58" t="s">
        <v>74</v>
      </c>
      <c r="M15" s="58" t="s">
        <v>75</v>
      </c>
      <c r="N15" s="61" t="s">
        <v>76</v>
      </c>
    </row>
    <row r="16" spans="1:14">
      <c r="B16" s="14" t="s">
        <v>33</v>
      </c>
      <c r="C16" s="76" t="s">
        <v>43</v>
      </c>
      <c r="D16" s="77"/>
      <c r="E16" s="77"/>
      <c r="F16" s="77"/>
      <c r="G16" s="77"/>
      <c r="H16" s="77"/>
      <c r="I16" s="78"/>
      <c r="J16" s="79">
        <v>0</v>
      </c>
      <c r="K16" s="80" t="s">
        <v>43</v>
      </c>
      <c r="L16" s="81"/>
      <c r="M16" s="82"/>
      <c r="N16" s="67">
        <v>0</v>
      </c>
    </row>
    <row r="17" spans="1:15">
      <c r="B17" s="14" t="s">
        <v>34</v>
      </c>
      <c r="C17" s="83"/>
      <c r="D17" s="84"/>
      <c r="E17" s="84"/>
      <c r="F17" s="84"/>
      <c r="G17" s="84"/>
      <c r="H17" s="84"/>
      <c r="I17" s="85"/>
      <c r="J17" s="79">
        <v>0</v>
      </c>
      <c r="K17" s="86"/>
      <c r="L17" s="87"/>
      <c r="M17" s="88"/>
      <c r="N17" s="67">
        <v>0</v>
      </c>
    </row>
    <row r="18" spans="1:15">
      <c r="B18" s="14" t="s">
        <v>35</v>
      </c>
      <c r="C18" s="83"/>
      <c r="D18" s="84"/>
      <c r="E18" s="84"/>
      <c r="F18" s="84"/>
      <c r="G18" s="84"/>
      <c r="H18" s="84"/>
      <c r="I18" s="85"/>
      <c r="J18" s="79">
        <v>0</v>
      </c>
      <c r="K18" s="86"/>
      <c r="L18" s="87"/>
      <c r="M18" s="88"/>
      <c r="N18" s="67">
        <v>0</v>
      </c>
    </row>
    <row r="19" spans="1:15">
      <c r="B19" s="14" t="s">
        <v>36</v>
      </c>
      <c r="C19" s="83"/>
      <c r="D19" s="84"/>
      <c r="E19" s="84"/>
      <c r="F19" s="84"/>
      <c r="G19" s="84"/>
      <c r="H19" s="84"/>
      <c r="I19" s="85"/>
      <c r="J19" s="79">
        <v>0</v>
      </c>
      <c r="K19" s="86"/>
      <c r="L19" s="87"/>
      <c r="M19" s="88"/>
      <c r="N19" s="67">
        <v>0</v>
      </c>
    </row>
    <row r="20" spans="1:15">
      <c r="B20" s="14" t="s">
        <v>37</v>
      </c>
      <c r="C20" s="83"/>
      <c r="D20" s="84"/>
      <c r="E20" s="84"/>
      <c r="F20" s="84"/>
      <c r="G20" s="84"/>
      <c r="H20" s="84"/>
      <c r="I20" s="85"/>
      <c r="J20" s="79">
        <v>0</v>
      </c>
      <c r="K20" s="86"/>
      <c r="L20" s="87"/>
      <c r="M20" s="88"/>
      <c r="N20" s="67">
        <v>0</v>
      </c>
    </row>
    <row r="21" spans="1:15" ht="13.5" thickBot="1">
      <c r="B21" s="25" t="s">
        <v>38</v>
      </c>
      <c r="C21" s="89"/>
      <c r="D21" s="90"/>
      <c r="E21" s="90"/>
      <c r="F21" s="90"/>
      <c r="G21" s="90"/>
      <c r="H21" s="90"/>
      <c r="I21" s="91"/>
      <c r="J21" s="92">
        <v>0</v>
      </c>
      <c r="K21" s="93"/>
      <c r="L21" s="94"/>
      <c r="M21" s="95"/>
      <c r="N21" s="96">
        <v>0</v>
      </c>
    </row>
    <row r="22" spans="1:15" ht="13.5" thickBot="1">
      <c r="B22" s="97"/>
      <c r="C22" s="97"/>
      <c r="D22" s="97"/>
      <c r="E22" s="97"/>
      <c r="F22" s="97"/>
      <c r="G22" s="97"/>
      <c r="H22" s="97"/>
      <c r="I22" s="98"/>
      <c r="J22" s="99">
        <v>0</v>
      </c>
      <c r="N22" s="99">
        <v>0</v>
      </c>
    </row>
    <row r="23" spans="1:15" ht="13.5" thickBot="1">
      <c r="B23" s="97"/>
      <c r="C23" s="97"/>
      <c r="D23" s="97"/>
      <c r="E23" s="97"/>
      <c r="F23" s="97"/>
      <c r="G23" s="97"/>
      <c r="H23" s="97"/>
      <c r="I23" s="98"/>
    </row>
    <row r="24" spans="1:15" ht="13.5" thickBot="1">
      <c r="G24" s="73" t="s">
        <v>66</v>
      </c>
      <c r="H24" s="74"/>
      <c r="I24" s="74"/>
      <c r="J24" s="75"/>
      <c r="K24" s="73" t="s">
        <v>67</v>
      </c>
      <c r="L24" s="74"/>
      <c r="M24" s="74"/>
      <c r="N24" s="75"/>
    </row>
    <row r="25" spans="1:15" ht="48">
      <c r="A25" s="3" t="s">
        <v>78</v>
      </c>
      <c r="B25" s="57" t="s">
        <v>79</v>
      </c>
      <c r="C25" s="58" t="s">
        <v>80</v>
      </c>
      <c r="D25" s="58" t="s">
        <v>81</v>
      </c>
      <c r="E25" s="58" t="s">
        <v>71</v>
      </c>
      <c r="F25" s="59" t="s">
        <v>82</v>
      </c>
      <c r="G25" s="60" t="s">
        <v>73</v>
      </c>
      <c r="H25" s="58" t="s">
        <v>74</v>
      </c>
      <c r="I25" s="58" t="s">
        <v>75</v>
      </c>
      <c r="J25" s="61" t="s">
        <v>76</v>
      </c>
      <c r="K25" s="60" t="s">
        <v>73</v>
      </c>
      <c r="L25" s="58" t="s">
        <v>74</v>
      </c>
      <c r="M25" s="58" t="s">
        <v>75</v>
      </c>
      <c r="N25" s="61" t="s">
        <v>76</v>
      </c>
    </row>
    <row r="26" spans="1:15">
      <c r="A26" s="14"/>
      <c r="B26" s="14" t="str">
        <f>+'[1]A_UTENZA SERVITA'!B110</f>
        <v>1  Musei,bib.,scuole,assni,luoghi culto</v>
      </c>
      <c r="C26" s="100">
        <v>0.55000000000000004</v>
      </c>
      <c r="D26" s="100">
        <v>3.28</v>
      </c>
      <c r="E26" s="100">
        <v>1.1402600000000001</v>
      </c>
      <c r="F26" s="101">
        <v>0.89675099999999996</v>
      </c>
      <c r="G26" s="64">
        <f>+E26*'[1]A_UTENZA SERVITA'!D110</f>
        <v>198110.48279000001</v>
      </c>
      <c r="H26" s="102">
        <f>+F26*'[1]A_UTENZA SERVITA'!D110</f>
        <v>155802.8638665</v>
      </c>
      <c r="I26" s="44"/>
      <c r="J26" s="79">
        <f>G26+H26</f>
        <v>353913.34665650001</v>
      </c>
      <c r="K26" s="14"/>
      <c r="L26" s="100"/>
      <c r="M26" s="44">
        <v>-13804.25</v>
      </c>
      <c r="N26" s="66">
        <v>362662.76000000007</v>
      </c>
      <c r="O26" s="150"/>
    </row>
    <row r="27" spans="1:15">
      <c r="A27" s="14"/>
      <c r="B27" s="14" t="str">
        <f>+'[1]A_UTENZA SERVITA'!B111</f>
        <v>2  Cinematografi e teatri</v>
      </c>
      <c r="C27" s="100">
        <v>0.43</v>
      </c>
      <c r="D27" s="100">
        <v>3.5</v>
      </c>
      <c r="E27" s="100">
        <v>0.89147600000000005</v>
      </c>
      <c r="F27" s="101">
        <v>0.95689900000000006</v>
      </c>
      <c r="G27" s="64">
        <f>+E27*'[1]A_UTENZA SERVITA'!D111</f>
        <v>12171.321828</v>
      </c>
      <c r="H27" s="102">
        <f>+F27*'[1]A_UTENZA SERVITA'!D111</f>
        <v>13064.542047000001</v>
      </c>
      <c r="I27" s="44"/>
      <c r="J27" s="79">
        <f t="shared" ref="J27:J58" si="1">G27+H27</f>
        <v>25235.863875000003</v>
      </c>
      <c r="K27" s="14"/>
      <c r="L27" s="100"/>
      <c r="M27" s="44">
        <v>-445.83</v>
      </c>
      <c r="N27" s="66">
        <v>25978.93</v>
      </c>
      <c r="O27" s="150"/>
    </row>
    <row r="28" spans="1:15">
      <c r="A28" s="14"/>
      <c r="B28" s="14" t="str">
        <f>+'[1]A_UTENZA SERVITA'!B112</f>
        <v>3  Autorim., magazz., dist.carburan.</v>
      </c>
      <c r="C28" s="100">
        <v>0.56000000000000005</v>
      </c>
      <c r="D28" s="100">
        <v>4.9000000000000004</v>
      </c>
      <c r="E28" s="100">
        <v>1.160992</v>
      </c>
      <c r="F28" s="101">
        <v>1.3396589999999999</v>
      </c>
      <c r="G28" s="64">
        <f>+E28*'[1]A_UTENZA SERVITA'!D112</f>
        <v>1017027.2505120001</v>
      </c>
      <c r="H28" s="102">
        <f>+F28*'[1]A_UTENZA SERVITA'!D112</f>
        <v>1173539.2745115</v>
      </c>
      <c r="I28" s="44"/>
      <c r="J28" s="79">
        <f t="shared" si="1"/>
        <v>2190566.5250235</v>
      </c>
      <c r="K28" s="14"/>
      <c r="L28" s="100"/>
      <c r="M28" s="44">
        <v>-255621.57</v>
      </c>
      <c r="N28" s="66">
        <v>2218561.36</v>
      </c>
      <c r="O28" s="150"/>
    </row>
    <row r="29" spans="1:15">
      <c r="A29" s="14"/>
      <c r="B29" s="14" t="str">
        <f>+'[1]A_UTENZA SERVITA'!B113</f>
        <v>4  Studi professionali</v>
      </c>
      <c r="C29" s="100">
        <v>1.07</v>
      </c>
      <c r="D29" s="100">
        <v>8.7799999999999994</v>
      </c>
      <c r="E29" s="100">
        <v>2.2183229999999998</v>
      </c>
      <c r="F29" s="101">
        <v>2.4004500000000002</v>
      </c>
      <c r="G29" s="64">
        <f>+E29*'[1]A_UTENZA SERVITA'!D113</f>
        <v>162152.75633099998</v>
      </c>
      <c r="H29" s="102">
        <f>+F29*'[1]A_UTENZA SERVITA'!D113</f>
        <v>175465.69365</v>
      </c>
      <c r="I29" s="44"/>
      <c r="J29" s="79">
        <f t="shared" si="1"/>
        <v>337618.44998099998</v>
      </c>
      <c r="K29" s="14"/>
      <c r="L29" s="100"/>
      <c r="M29" s="44">
        <v>-527.5</v>
      </c>
      <c r="N29" s="66">
        <v>334189.23</v>
      </c>
      <c r="O29" s="150"/>
    </row>
    <row r="30" spans="1:15">
      <c r="A30" s="14"/>
      <c r="B30" s="14" t="str">
        <f>+'[1]A_UTENZA SERVITA'!B114</f>
        <v>5  Impianti sportivi</v>
      </c>
      <c r="C30" s="100">
        <v>0.51</v>
      </c>
      <c r="D30" s="100">
        <v>3</v>
      </c>
      <c r="E30" s="100">
        <v>1.0573319999999999</v>
      </c>
      <c r="F30" s="101">
        <v>0.82019900000000001</v>
      </c>
      <c r="G30" s="64">
        <f>+E30*'[1]A_UTENZA SERVITA'!D114</f>
        <v>24147.876881999997</v>
      </c>
      <c r="H30" s="102">
        <f>+F30*'[1]A_UTENZA SERVITA'!D114</f>
        <v>18732.114861500002</v>
      </c>
      <c r="I30" s="44"/>
      <c r="J30" s="79">
        <f t="shared" si="1"/>
        <v>42879.991743499995</v>
      </c>
      <c r="K30" s="14"/>
      <c r="L30" s="100"/>
      <c r="M30" s="44">
        <v>-8978.15</v>
      </c>
      <c r="N30" s="66">
        <v>57894.67</v>
      </c>
      <c r="O30" s="150"/>
    </row>
    <row r="31" spans="1:15">
      <c r="A31" s="14"/>
      <c r="B31" s="14" t="str">
        <f>+'[1]A_UTENZA SERVITA'!B115</f>
        <v>6  Esposizioni, autosaloni</v>
      </c>
      <c r="C31" s="100">
        <v>0.34</v>
      </c>
      <c r="D31" s="100">
        <v>4.22</v>
      </c>
      <c r="E31" s="100">
        <v>0.70488799999999996</v>
      </c>
      <c r="F31" s="101">
        <v>1.1537470000000001</v>
      </c>
      <c r="G31" s="64">
        <f>+E31*'[1]A_UTENZA SERVITA'!D115</f>
        <v>69735.627171999993</v>
      </c>
      <c r="H31" s="102">
        <f>+F31*'[1]A_UTENZA SERVITA'!D115</f>
        <v>114141.9213305</v>
      </c>
      <c r="I31" s="44"/>
      <c r="J31" s="79">
        <f t="shared" si="1"/>
        <v>183877.54850249999</v>
      </c>
      <c r="K31" s="14"/>
      <c r="L31" s="100"/>
      <c r="M31" s="44">
        <v>-7128.23</v>
      </c>
      <c r="N31" s="66">
        <v>196266.56999999998</v>
      </c>
      <c r="O31" s="150"/>
    </row>
    <row r="32" spans="1:15">
      <c r="A32" s="14"/>
      <c r="B32" s="14">
        <f>+'[1]A_UTENZA SERVITA'!B116</f>
        <v>0</v>
      </c>
      <c r="C32" s="100">
        <v>0</v>
      </c>
      <c r="D32" s="100">
        <v>0</v>
      </c>
      <c r="E32" s="100">
        <v>0</v>
      </c>
      <c r="F32" s="101">
        <v>0</v>
      </c>
      <c r="G32" s="64">
        <f>+E32*'[1]A_UTENZA SERVITA'!D116</f>
        <v>0</v>
      </c>
      <c r="H32" s="102">
        <f>+F32*'[1]A_UTENZA SERVITA'!D116</f>
        <v>0</v>
      </c>
      <c r="I32" s="44"/>
      <c r="J32" s="79">
        <f t="shared" si="1"/>
        <v>0</v>
      </c>
      <c r="K32" s="14"/>
      <c r="L32" s="100"/>
      <c r="M32" s="44"/>
      <c r="N32" s="66">
        <v>0</v>
      </c>
      <c r="O32" s="150"/>
    </row>
    <row r="33" spans="1:15">
      <c r="A33" s="14"/>
      <c r="B33" s="14" t="str">
        <f>+'[1]A_UTENZA SERVITA'!B117</f>
        <v>8  Alberghi senza ristorante</v>
      </c>
      <c r="C33" s="100">
        <v>1.08</v>
      </c>
      <c r="D33" s="100">
        <v>8.8800000000000008</v>
      </c>
      <c r="E33" s="100">
        <v>2.239055</v>
      </c>
      <c r="F33" s="101">
        <v>2.4277899999999999</v>
      </c>
      <c r="G33" s="64">
        <f>+E33*'[1]A_UTENZA SERVITA'!D117</f>
        <v>59061.79279</v>
      </c>
      <c r="H33" s="102">
        <f>+F33*'[1]A_UTENZA SERVITA'!D117</f>
        <v>64040.244619999998</v>
      </c>
      <c r="I33" s="44"/>
      <c r="J33" s="79">
        <f t="shared" si="1"/>
        <v>123102.03740999999</v>
      </c>
      <c r="K33" s="14"/>
      <c r="L33" s="100"/>
      <c r="M33" s="44">
        <v>0</v>
      </c>
      <c r="N33" s="66">
        <v>123292.35</v>
      </c>
      <c r="O33" s="150"/>
    </row>
    <row r="34" spans="1:15">
      <c r="A34" s="14"/>
      <c r="B34" s="14" t="str">
        <f>+'[1]A_UTENZA SERVITA'!B118</f>
        <v>9  Case di cura e riposo</v>
      </c>
      <c r="C34" s="100">
        <v>1.58</v>
      </c>
      <c r="D34" s="100">
        <v>15</v>
      </c>
      <c r="E34" s="100">
        <v>3.275655</v>
      </c>
      <c r="F34" s="101">
        <v>4.1009969999999996</v>
      </c>
      <c r="G34" s="64">
        <f>+E34*'[1]A_UTENZA SERVITA'!D118</f>
        <v>397635.03610500001</v>
      </c>
      <c r="H34" s="102">
        <f>+F34*'[1]A_UTENZA SERVITA'!D118</f>
        <v>497824.12682699994</v>
      </c>
      <c r="I34" s="44"/>
      <c r="J34" s="79">
        <f t="shared" si="1"/>
        <v>895459.16293199989</v>
      </c>
      <c r="K34" s="14"/>
      <c r="L34" s="100"/>
      <c r="M34" s="44">
        <v>0</v>
      </c>
      <c r="N34" s="66">
        <v>832233.58</v>
      </c>
      <c r="O34" s="150"/>
    </row>
    <row r="35" spans="1:15">
      <c r="A35" s="14"/>
      <c r="B35" s="14" t="str">
        <f>+'[1]A_UTENZA SERVITA'!B119</f>
        <v>10 Ospedali</v>
      </c>
      <c r="C35" s="100">
        <v>1.58</v>
      </c>
      <c r="D35" s="100">
        <v>15</v>
      </c>
      <c r="E35" s="100">
        <v>3.275655</v>
      </c>
      <c r="F35" s="101">
        <v>4.1009969999999996</v>
      </c>
      <c r="G35" s="64">
        <f>+E35*'[1]A_UTENZA SERVITA'!D119</f>
        <v>152851.88926500001</v>
      </c>
      <c r="H35" s="102">
        <f>+F35*'[1]A_UTENZA SERVITA'!D119</f>
        <v>191364.82301099997</v>
      </c>
      <c r="I35" s="44"/>
      <c r="J35" s="79">
        <f t="shared" si="1"/>
        <v>344216.71227599995</v>
      </c>
      <c r="K35" s="14"/>
      <c r="L35" s="100"/>
      <c r="M35" s="44">
        <v>0</v>
      </c>
      <c r="N35" s="66">
        <v>344412.85000000003</v>
      </c>
      <c r="O35" s="150"/>
    </row>
    <row r="36" spans="1:15">
      <c r="A36" s="14"/>
      <c r="B36" s="14" t="str">
        <f>+'[1]A_UTENZA SERVITA'!B120</f>
        <v>11 Uffici, Agenzie</v>
      </c>
      <c r="C36" s="100">
        <v>1.07</v>
      </c>
      <c r="D36" s="100">
        <v>12.45</v>
      </c>
      <c r="E36" s="100">
        <v>2.2183229999999998</v>
      </c>
      <c r="F36" s="101">
        <v>3.4038279999999999</v>
      </c>
      <c r="G36" s="64">
        <f>+E36*'[1]A_UTENZA SERVITA'!D120</f>
        <v>378820.80038699997</v>
      </c>
      <c r="H36" s="102">
        <f>+F36*'[1]A_UTENZA SERVITA'!D120</f>
        <v>581268.30373199994</v>
      </c>
      <c r="I36" s="44"/>
      <c r="J36" s="79">
        <f t="shared" si="1"/>
        <v>960089.10411899991</v>
      </c>
      <c r="K36" s="14"/>
      <c r="L36" s="100"/>
      <c r="M36" s="44">
        <v>-11647.16</v>
      </c>
      <c r="N36" s="66">
        <v>951628.54999999993</v>
      </c>
      <c r="O36" s="150"/>
    </row>
    <row r="37" spans="1:15">
      <c r="A37" s="14"/>
      <c r="B37" s="14" t="str">
        <f>+'[1]A_UTENZA SERVITA'!B121</f>
        <v>12 Banche ed istituti di credito</v>
      </c>
      <c r="C37" s="100">
        <v>0.78</v>
      </c>
      <c r="D37" s="100">
        <v>20</v>
      </c>
      <c r="E37" s="100">
        <v>1.6170960000000001</v>
      </c>
      <c r="F37" s="101">
        <v>5.4679960000000003</v>
      </c>
      <c r="G37" s="64">
        <f>+E37*'[1]A_UTENZA SERVITA'!D121</f>
        <v>85898.52242400001</v>
      </c>
      <c r="H37" s="102">
        <f>+F37*'[1]A_UTENZA SERVITA'!D121</f>
        <v>290454.47952400002</v>
      </c>
      <c r="I37" s="44"/>
      <c r="J37" s="79">
        <f t="shared" si="1"/>
        <v>376353.00194800005</v>
      </c>
      <c r="K37" s="14"/>
      <c r="L37" s="100"/>
      <c r="M37" s="44">
        <v>-1405.72</v>
      </c>
      <c r="N37" s="66">
        <v>375644.22</v>
      </c>
      <c r="O37" s="150"/>
    </row>
    <row r="38" spans="1:15">
      <c r="A38" s="14"/>
      <c r="B38" s="14" t="str">
        <f>+'[1]A_UTENZA SERVITA'!B122</f>
        <v>13 Negozi ... beni durevoli</v>
      </c>
      <c r="C38" s="100">
        <v>1.41</v>
      </c>
      <c r="D38" s="100">
        <v>11.55</v>
      </c>
      <c r="E38" s="100">
        <v>2.9232109999999998</v>
      </c>
      <c r="F38" s="101">
        <v>3.1577679999999999</v>
      </c>
      <c r="G38" s="64">
        <f>+E38*'[1]A_UTENZA SERVITA'!D122</f>
        <v>503569.86612599995</v>
      </c>
      <c r="H38" s="102">
        <f>+F38*'[1]A_UTENZA SERVITA'!D122</f>
        <v>543976.06228800002</v>
      </c>
      <c r="I38" s="44"/>
      <c r="J38" s="79">
        <f t="shared" si="1"/>
        <v>1047545.928414</v>
      </c>
      <c r="K38" s="14"/>
      <c r="L38" s="100"/>
      <c r="M38" s="44">
        <v>-11938.369999999999</v>
      </c>
      <c r="N38" s="66">
        <v>1003452.39</v>
      </c>
      <c r="O38" s="150"/>
    </row>
    <row r="39" spans="1:15">
      <c r="A39" s="14"/>
      <c r="B39" s="14" t="str">
        <f>+'[1]A_UTENZA SERVITA'!B123</f>
        <v>14 Edicola, farmac., tabacc., plurilic.</v>
      </c>
      <c r="C39" s="100">
        <v>1.45</v>
      </c>
      <c r="D39" s="100">
        <v>14.78</v>
      </c>
      <c r="E39" s="100">
        <v>3.0061390000000001</v>
      </c>
      <c r="F39" s="101">
        <v>4.0408489999999997</v>
      </c>
      <c r="G39" s="64">
        <f>+E39*'[1]A_UTENZA SERVITA'!D123</f>
        <v>17408.550949</v>
      </c>
      <c r="H39" s="102">
        <f>+F39*'[1]A_UTENZA SERVITA'!D123</f>
        <v>23400.556558999997</v>
      </c>
      <c r="I39" s="44"/>
      <c r="J39" s="79">
        <f t="shared" si="1"/>
        <v>40809.107508000001</v>
      </c>
      <c r="K39" s="14"/>
      <c r="L39" s="100"/>
      <c r="M39" s="44">
        <v>-10.93</v>
      </c>
      <c r="N39" s="66">
        <v>39920.68</v>
      </c>
      <c r="O39" s="150"/>
    </row>
    <row r="40" spans="1:15">
      <c r="A40" s="14"/>
      <c r="B40" s="14" t="str">
        <f>+'[1]A_UTENZA SERVITA'!B124</f>
        <v>15 Negozi particolari ...</v>
      </c>
      <c r="C40" s="100">
        <v>0.83</v>
      </c>
      <c r="D40" s="100">
        <v>6.81</v>
      </c>
      <c r="E40" s="100">
        <v>1.720756</v>
      </c>
      <c r="F40" s="101">
        <v>1.861853</v>
      </c>
      <c r="G40" s="64">
        <f>+E40*'[1]A_UTENZA SERVITA'!D124</f>
        <v>4203.8069079999996</v>
      </c>
      <c r="H40" s="102">
        <f>+F40*'[1]A_UTENZA SERVITA'!D124</f>
        <v>4548.5068789999996</v>
      </c>
      <c r="I40" s="44"/>
      <c r="J40" s="79">
        <f t="shared" si="1"/>
        <v>8752.3137869999991</v>
      </c>
      <c r="K40" s="14"/>
      <c r="L40" s="100"/>
      <c r="M40" s="44">
        <v>0</v>
      </c>
      <c r="N40" s="66">
        <v>8483.2800000000007</v>
      </c>
      <c r="O40" s="150"/>
    </row>
    <row r="41" spans="1:15">
      <c r="A41" s="14"/>
      <c r="B41" s="14" t="str">
        <f>+'[1]A_UTENZA SERVITA'!B125</f>
        <v>16 Banchi di mercato beni durevoli</v>
      </c>
      <c r="C41" s="100">
        <v>1.78</v>
      </c>
      <c r="D41" s="100">
        <v>14.58</v>
      </c>
      <c r="E41" s="100">
        <v>3.6902949999999999</v>
      </c>
      <c r="F41" s="101">
        <v>3.9861689999999999</v>
      </c>
      <c r="G41" s="64">
        <f>+E41*'[1]A_UTENZA SERVITA'!D125</f>
        <v>7712.6154460273965</v>
      </c>
      <c r="H41" s="102">
        <f>+F41*'[1]A_UTENZA SERVITA'!D125</f>
        <v>8330.9839998904099</v>
      </c>
      <c r="I41" s="44"/>
      <c r="J41" s="79">
        <f t="shared" si="1"/>
        <v>16043.599445917807</v>
      </c>
      <c r="K41" s="14"/>
      <c r="L41" s="100"/>
      <c r="M41" s="44"/>
      <c r="N41" s="66"/>
      <c r="O41" s="150"/>
    </row>
    <row r="42" spans="1:15">
      <c r="A42" s="14"/>
      <c r="B42" s="14" t="str">
        <f>+'[1]A_UTENZA SERVITA'!B126</f>
        <v>17 Artig.: parrucc., barbiere, estetis.</v>
      </c>
      <c r="C42" s="100">
        <v>1.48</v>
      </c>
      <c r="D42" s="100">
        <v>12.12</v>
      </c>
      <c r="E42" s="100">
        <v>3.0683349999999998</v>
      </c>
      <c r="F42" s="101">
        <v>3.3136060000000001</v>
      </c>
      <c r="G42" s="64">
        <f>+E42*'[1]A_UTENZA SERVITA'!D126</f>
        <v>44717.914290000001</v>
      </c>
      <c r="H42" s="102">
        <f>+F42*'[1]A_UTENZA SERVITA'!D126</f>
        <v>48292.493844000004</v>
      </c>
      <c r="I42" s="44"/>
      <c r="J42" s="79">
        <f t="shared" si="1"/>
        <v>93010.408133999998</v>
      </c>
      <c r="K42" s="14"/>
      <c r="L42" s="100"/>
      <c r="M42" s="44">
        <v>-149.66</v>
      </c>
      <c r="N42" s="66">
        <v>91208.06</v>
      </c>
      <c r="O42" s="150"/>
    </row>
    <row r="43" spans="1:15">
      <c r="A43" s="14"/>
      <c r="B43" s="14" t="str">
        <f>+'[1]A_UTENZA SERVITA'!B127</f>
        <v>18 Artig.: faleg.,idraul.,fabbro,elettr.</v>
      </c>
      <c r="C43" s="100">
        <v>1.03</v>
      </c>
      <c r="D43" s="100">
        <v>8.48</v>
      </c>
      <c r="E43" s="100">
        <v>2.1353949999999999</v>
      </c>
      <c r="F43" s="101">
        <v>2.3184300000000002</v>
      </c>
      <c r="G43" s="64">
        <f>+E43*'[1]A_UTENZA SERVITA'!D127</f>
        <v>267460.35914499999</v>
      </c>
      <c r="H43" s="102">
        <f>+F43*'[1]A_UTENZA SERVITA'!D127</f>
        <v>290385.67593000003</v>
      </c>
      <c r="I43" s="44"/>
      <c r="J43" s="79">
        <f t="shared" si="1"/>
        <v>557846.03507500002</v>
      </c>
      <c r="K43" s="14"/>
      <c r="L43" s="100"/>
      <c r="M43" s="44">
        <v>-10449.11</v>
      </c>
      <c r="N43" s="66">
        <v>547265.75</v>
      </c>
      <c r="O43" s="150"/>
    </row>
    <row r="44" spans="1:15" ht="15">
      <c r="A44" s="14"/>
      <c r="B44" s="14" t="str">
        <f>+'[1]A_UTENZA SERVITA'!B128</f>
        <v>19 Carrozz., autofficina, elettrauto</v>
      </c>
      <c r="C44" s="100">
        <v>1.0900000000000001</v>
      </c>
      <c r="D44" s="100">
        <v>11.55</v>
      </c>
      <c r="E44" s="100">
        <v>2.2597870000000002</v>
      </c>
      <c r="F44" s="101">
        <v>3.1577679999999999</v>
      </c>
      <c r="G44" s="64">
        <f>+E44*'[1]A_UTENZA SERVITA'!D128</f>
        <v>149912.009793</v>
      </c>
      <c r="H44" s="102">
        <f>+F44*'[1]A_UTENZA SERVITA'!D128</f>
        <v>209483.171352</v>
      </c>
      <c r="I44" s="44"/>
      <c r="J44" s="79">
        <f t="shared" si="1"/>
        <v>359395.18114500004</v>
      </c>
      <c r="K44" s="14"/>
      <c r="L44" s="100"/>
      <c r="M44" s="153">
        <v>-361.06</v>
      </c>
      <c r="N44" s="66">
        <v>363887.98</v>
      </c>
      <c r="O44" s="150"/>
    </row>
    <row r="45" spans="1:15" ht="15">
      <c r="A45" s="14"/>
      <c r="B45" s="14" t="str">
        <f>+'[1]A_UTENZA SERVITA'!B129</f>
        <v>20 Att. ind. con capannoni di prod.</v>
      </c>
      <c r="C45" s="100">
        <v>0.92</v>
      </c>
      <c r="D45" s="100">
        <v>9.1999999999999993</v>
      </c>
      <c r="E45" s="100">
        <v>1.9073439999999999</v>
      </c>
      <c r="F45" s="101">
        <v>2.5152779999999999</v>
      </c>
      <c r="G45" s="64">
        <f>+E45*'[1]A_UTENZA SERVITA'!D129</f>
        <v>577341.58473599993</v>
      </c>
      <c r="H45" s="102">
        <f>+F45*'[1]A_UTENZA SERVITA'!D129</f>
        <v>761359.55893199996</v>
      </c>
      <c r="I45" s="44"/>
      <c r="J45" s="79">
        <f t="shared" si="1"/>
        <v>1338701.1436679999</v>
      </c>
      <c r="K45" s="14"/>
      <c r="L45" s="100"/>
      <c r="M45" s="153">
        <v>-11350.05</v>
      </c>
      <c r="N45" s="66">
        <v>1246795.5900000001</v>
      </c>
      <c r="O45" s="150"/>
    </row>
    <row r="46" spans="1:15">
      <c r="A46" s="14"/>
      <c r="B46" s="14" t="str">
        <f>+'[1]A_UTENZA SERVITA'!B130</f>
        <v>21 Att. artig. di prod. beni specifici</v>
      </c>
      <c r="C46" s="100">
        <v>0.82</v>
      </c>
      <c r="D46" s="100">
        <v>4.5</v>
      </c>
      <c r="E46" s="100">
        <v>1.700024</v>
      </c>
      <c r="F46" s="101">
        <v>1.230299</v>
      </c>
      <c r="G46" s="64">
        <f>+E46*'[1]A_UTENZA SERVITA'!D130</f>
        <v>24199.841639999999</v>
      </c>
      <c r="H46" s="102">
        <f>+F46*'[1]A_UTENZA SERVITA'!D130</f>
        <v>17513.306264999999</v>
      </c>
      <c r="I46" s="44"/>
      <c r="J46" s="79">
        <f t="shared" si="1"/>
        <v>41713.147904999998</v>
      </c>
      <c r="K46" s="14"/>
      <c r="L46" s="100"/>
      <c r="M46" s="44">
        <v>0</v>
      </c>
      <c r="N46" s="66">
        <v>46104.82</v>
      </c>
      <c r="O46" s="150"/>
    </row>
    <row r="47" spans="1:15">
      <c r="A47" s="14"/>
      <c r="B47" s="14" t="str">
        <f>+'[1]A_UTENZA SERVITA'!B131</f>
        <v>22 Ristor., tratt., oster., pizzer., pub</v>
      </c>
      <c r="C47" s="100">
        <v>5.57</v>
      </c>
      <c r="D47" s="100">
        <v>45.67</v>
      </c>
      <c r="E47" s="100">
        <v>11.547720999999999</v>
      </c>
      <c r="F47" s="101">
        <v>12.486169</v>
      </c>
      <c r="G47" s="64">
        <f>+E47*'[1]A_UTENZA SERVITA'!D131</f>
        <v>260314.50064249997</v>
      </c>
      <c r="H47" s="102">
        <f>+F47*'[1]A_UTENZA SERVITA'!D131</f>
        <v>281469.46468249999</v>
      </c>
      <c r="I47" s="44"/>
      <c r="J47" s="79">
        <f t="shared" si="1"/>
        <v>541783.965325</v>
      </c>
      <c r="K47" s="14"/>
      <c r="L47" s="100"/>
      <c r="M47" s="44">
        <v>-15863.7</v>
      </c>
      <c r="N47" s="66">
        <v>540830.91</v>
      </c>
      <c r="O47" s="150"/>
    </row>
    <row r="48" spans="1:15">
      <c r="A48" s="14"/>
      <c r="B48" s="14" t="str">
        <f>+'[1]A_UTENZA SERVITA'!B132</f>
        <v>23 Mense, birrerie, amburgherie</v>
      </c>
      <c r="C48" s="100">
        <v>4.8499999999999996</v>
      </c>
      <c r="D48" s="100">
        <v>51.16</v>
      </c>
      <c r="E48" s="100">
        <v>10.055016999999999</v>
      </c>
      <c r="F48" s="101">
        <v>13.987133999999999</v>
      </c>
      <c r="G48" s="64">
        <f>+E48*'[1]A_UTENZA SERVITA'!D132</f>
        <v>69143.324400500002</v>
      </c>
      <c r="H48" s="102">
        <f>+F48*'[1]A_UTENZA SERVITA'!D132</f>
        <v>96182.526950999993</v>
      </c>
      <c r="I48" s="44"/>
      <c r="J48" s="79">
        <f t="shared" si="1"/>
        <v>165325.85135149999</v>
      </c>
      <c r="K48" s="14"/>
      <c r="L48" s="100"/>
      <c r="M48" s="44">
        <v>-1952.99</v>
      </c>
      <c r="N48" s="66">
        <v>171515.72999999998</v>
      </c>
      <c r="O48" s="150"/>
    </row>
    <row r="49" spans="1:15">
      <c r="A49" s="14"/>
      <c r="B49" s="14" t="str">
        <f>+'[1]A_UTENZA SERVITA'!B133</f>
        <v>24 Bar, caffè, pasticceria</v>
      </c>
      <c r="C49" s="100">
        <v>5.05</v>
      </c>
      <c r="D49" s="100">
        <v>42</v>
      </c>
      <c r="E49" s="100">
        <v>10.469657</v>
      </c>
      <c r="F49" s="101">
        <v>11.482792</v>
      </c>
      <c r="G49" s="64">
        <f>+E49*'[1]A_UTENZA SERVITA'!D133</f>
        <v>301484.24297199998</v>
      </c>
      <c r="H49" s="102">
        <f>+F49*'[1]A_UTENZA SERVITA'!D133</f>
        <v>330658.47843199997</v>
      </c>
      <c r="I49" s="44"/>
      <c r="J49" s="79">
        <f t="shared" si="1"/>
        <v>632142.72140399995</v>
      </c>
      <c r="K49" s="14"/>
      <c r="L49" s="100"/>
      <c r="M49" s="44">
        <v>-27925.88</v>
      </c>
      <c r="N49" s="66">
        <v>639142.03</v>
      </c>
      <c r="O49" s="150"/>
    </row>
    <row r="50" spans="1:15">
      <c r="A50" s="14"/>
      <c r="B50" s="14" t="str">
        <f>+'[1]A_UTENZA SERVITA'!B134</f>
        <v>25 Supermercato ... generi aliment.</v>
      </c>
      <c r="C50" s="100">
        <v>3</v>
      </c>
      <c r="D50" s="100">
        <v>35</v>
      </c>
      <c r="E50" s="100">
        <v>6.2195980000000004</v>
      </c>
      <c r="F50" s="101">
        <v>9.5689930000000007</v>
      </c>
      <c r="G50" s="64">
        <f>+E50*'[1]A_UTENZA SERVITA'!D134</f>
        <v>400937.05567300005</v>
      </c>
      <c r="H50" s="102">
        <f>+F50*'[1]A_UTENZA SERVITA'!D134</f>
        <v>616850.78025549999</v>
      </c>
      <c r="I50" s="44"/>
      <c r="J50" s="79">
        <f t="shared" si="1"/>
        <v>1017787.8359285</v>
      </c>
      <c r="K50" s="14"/>
      <c r="L50" s="100"/>
      <c r="M50" s="44">
        <v>-103076.17</v>
      </c>
      <c r="N50" s="66">
        <v>1023231.0599999999</v>
      </c>
      <c r="O50" s="150"/>
    </row>
    <row r="51" spans="1:15">
      <c r="A51" s="14"/>
      <c r="B51" s="14">
        <f>+'[1]A_UTENZA SERVITA'!B135</f>
        <v>0</v>
      </c>
      <c r="C51" s="100">
        <v>0</v>
      </c>
      <c r="D51" s="100">
        <v>0</v>
      </c>
      <c r="E51" s="100">
        <v>0</v>
      </c>
      <c r="F51" s="101">
        <v>0</v>
      </c>
      <c r="G51" s="64">
        <f>+E51*'[1]A_UTENZA SERVITA'!D135</f>
        <v>0</v>
      </c>
      <c r="H51" s="102">
        <f>+F51*'[1]A_UTENZA SERVITA'!D135</f>
        <v>0</v>
      </c>
      <c r="I51" s="44"/>
      <c r="J51" s="79">
        <f t="shared" si="1"/>
        <v>0</v>
      </c>
      <c r="K51" s="14"/>
      <c r="L51" s="100"/>
      <c r="M51" s="44"/>
      <c r="N51" s="66"/>
      <c r="O51" s="150"/>
    </row>
    <row r="52" spans="1:15" ht="15">
      <c r="A52" s="14"/>
      <c r="B52" s="14" t="str">
        <f>+'[1]A_UTENZA SERVITA'!B136</f>
        <v>27 Ortofrut.,pesch.,fiori,pizza al tagl.</v>
      </c>
      <c r="C52" s="100">
        <v>7.17</v>
      </c>
      <c r="D52" s="100">
        <v>58.76</v>
      </c>
      <c r="E52" s="100">
        <v>14.864839999999999</v>
      </c>
      <c r="F52" s="101">
        <v>16.064972000000001</v>
      </c>
      <c r="G52" s="64">
        <f>+E52*'[1]A_UTENZA SERVITA'!D136</f>
        <v>67932.318799999994</v>
      </c>
      <c r="H52" s="102">
        <f>+F52*'[1]A_UTENZA SERVITA'!D136</f>
        <v>73416.922040000005</v>
      </c>
      <c r="I52" s="44"/>
      <c r="J52" s="79">
        <f t="shared" si="1"/>
        <v>141349.24083999998</v>
      </c>
      <c r="K52" s="14"/>
      <c r="L52" s="100"/>
      <c r="M52" s="153">
        <v>-343.19</v>
      </c>
      <c r="N52" s="66">
        <v>135261.68</v>
      </c>
      <c r="O52" s="150"/>
    </row>
    <row r="53" spans="1:15">
      <c r="A53" s="14"/>
      <c r="B53" s="14">
        <f>+'[1]A_UTENZA SERVITA'!B137</f>
        <v>0</v>
      </c>
      <c r="C53" s="100">
        <v>0</v>
      </c>
      <c r="D53" s="100">
        <v>0</v>
      </c>
      <c r="E53" s="100">
        <v>0</v>
      </c>
      <c r="F53" s="101">
        <v>0</v>
      </c>
      <c r="G53" s="64">
        <f>+E53*'[1]A_UTENZA SERVITA'!D137</f>
        <v>0</v>
      </c>
      <c r="H53" s="102">
        <f>+F53*'[1]A_UTENZA SERVITA'!D137</f>
        <v>0</v>
      </c>
      <c r="I53" s="44"/>
      <c r="J53" s="79">
        <f t="shared" si="1"/>
        <v>0</v>
      </c>
      <c r="K53" s="14"/>
      <c r="L53" s="100"/>
      <c r="M53" s="44"/>
      <c r="N53" s="66">
        <v>0</v>
      </c>
      <c r="O53" s="150"/>
    </row>
    <row r="54" spans="1:15">
      <c r="A54" s="14"/>
      <c r="B54" s="14" t="str">
        <f>+'[1]A_UTENZA SERVITA'!B138</f>
        <v>29 Banchi di mercato genere alimen.</v>
      </c>
      <c r="C54" s="100">
        <v>6.92</v>
      </c>
      <c r="D54" s="100">
        <v>56.78</v>
      </c>
      <c r="E54" s="100">
        <v>14.346539999999999</v>
      </c>
      <c r="F54" s="101">
        <v>15.523641</v>
      </c>
      <c r="G54" s="64">
        <f>+E54*'[1]A_UTENZA SERVITA'!D138</f>
        <v>3732.1442906301372</v>
      </c>
      <c r="H54" s="102">
        <f>+F54*'[1]A_UTENZA SERVITA'!D138</f>
        <v>4038.3582472109592</v>
      </c>
      <c r="I54" s="44"/>
      <c r="J54" s="79">
        <f t="shared" si="1"/>
        <v>7770.5025378410965</v>
      </c>
      <c r="K54" s="14"/>
      <c r="L54" s="100"/>
      <c r="M54" s="44">
        <v>0</v>
      </c>
      <c r="N54" s="66">
        <v>54.66</v>
      </c>
      <c r="O54" s="150"/>
    </row>
    <row r="55" spans="1:15">
      <c r="B55" s="14" t="str">
        <f>+'[1]A_UTENZA SERVITA'!B139</f>
        <v>30 Discoteche, night club</v>
      </c>
      <c r="C55" s="100">
        <v>1.47</v>
      </c>
      <c r="D55" s="100">
        <v>15.68</v>
      </c>
      <c r="E55" s="100">
        <v>3.0476030000000001</v>
      </c>
      <c r="F55" s="101">
        <v>4.2869089999999996</v>
      </c>
      <c r="G55" s="64">
        <f>+E55*'[1]A_UTENZA SERVITA'!D139</f>
        <v>13244.882638000001</v>
      </c>
      <c r="H55" s="102">
        <f>+F55*'[1]A_UTENZA SERVITA'!D139</f>
        <v>18630.906513999998</v>
      </c>
      <c r="I55" s="44"/>
      <c r="J55" s="79">
        <f t="shared" si="1"/>
        <v>31875.789151999998</v>
      </c>
      <c r="K55" s="14"/>
      <c r="L55" s="100"/>
      <c r="M55" s="44">
        <v>-4906.8</v>
      </c>
      <c r="N55" s="66">
        <v>40121.32</v>
      </c>
      <c r="O55" s="150"/>
    </row>
    <row r="56" spans="1:15">
      <c r="B56" s="14"/>
      <c r="C56" s="100"/>
      <c r="D56" s="100"/>
      <c r="E56" s="100"/>
      <c r="F56" s="101"/>
      <c r="G56" s="14"/>
      <c r="H56" s="100"/>
      <c r="I56" s="44"/>
      <c r="J56" s="79">
        <f t="shared" si="1"/>
        <v>0</v>
      </c>
      <c r="K56" s="14"/>
      <c r="L56" s="100"/>
      <c r="M56" s="44"/>
      <c r="N56" s="66">
        <v>0</v>
      </c>
      <c r="O56" s="150"/>
    </row>
    <row r="57" spans="1:15">
      <c r="B57" s="14"/>
      <c r="C57" s="100"/>
      <c r="D57" s="100"/>
      <c r="E57" s="100"/>
      <c r="F57" s="101"/>
      <c r="G57" s="14"/>
      <c r="H57" s="100"/>
      <c r="I57" s="44"/>
      <c r="J57" s="79">
        <f t="shared" si="1"/>
        <v>0</v>
      </c>
      <c r="K57" s="14"/>
      <c r="L57" s="100"/>
      <c r="M57" s="44"/>
      <c r="N57" s="66">
        <v>0</v>
      </c>
      <c r="O57" s="150"/>
    </row>
    <row r="58" spans="1:15" ht="13.5" thickBot="1">
      <c r="B58" s="25"/>
      <c r="C58" s="103"/>
      <c r="D58" s="103"/>
      <c r="E58" s="103"/>
      <c r="F58" s="104"/>
      <c r="G58" s="25"/>
      <c r="H58" s="103"/>
      <c r="I58" s="49"/>
      <c r="J58" s="79">
        <f t="shared" si="1"/>
        <v>0</v>
      </c>
      <c r="K58" s="25"/>
      <c r="L58" s="103"/>
      <c r="M58" s="49"/>
      <c r="N58" s="105">
        <v>0</v>
      </c>
      <c r="O58" s="150"/>
    </row>
    <row r="59" spans="1:15" ht="13.5" thickBot="1">
      <c r="B59" s="106"/>
      <c r="C59" s="107"/>
      <c r="D59" s="97"/>
      <c r="E59" s="97"/>
      <c r="F59" s="97"/>
      <c r="G59" s="97"/>
      <c r="H59" s="97"/>
      <c r="I59" s="98"/>
      <c r="J59" s="99">
        <f>SUM(J26:J58)</f>
        <v>11875164.516087757</v>
      </c>
      <c r="M59" s="71">
        <f>SUM(M26:M58)</f>
        <v>-487886.31999999989</v>
      </c>
      <c r="N59" s="72">
        <f>SUM(N26:N58)</f>
        <v>11720041.01</v>
      </c>
    </row>
    <row r="60" spans="1:15" ht="13.5" thickBot="1">
      <c r="B60" s="108" t="s">
        <v>83</v>
      </c>
      <c r="C60" s="97"/>
      <c r="D60" s="97"/>
      <c r="E60" s="97"/>
      <c r="F60" s="97"/>
      <c r="G60" s="97"/>
      <c r="H60" s="97"/>
      <c r="I60" s="98"/>
      <c r="J60" s="98"/>
    </row>
    <row r="61" spans="1:15" ht="13.5" thickBot="1">
      <c r="B61" s="106" t="s">
        <v>84</v>
      </c>
      <c r="C61" s="97"/>
      <c r="D61" s="97"/>
      <c r="E61" s="97"/>
      <c r="F61" s="97"/>
      <c r="G61" s="97"/>
      <c r="I61" s="109" t="s">
        <v>85</v>
      </c>
      <c r="J61" s="110">
        <f>J59+J12</f>
        <v>21300552.085106689</v>
      </c>
      <c r="M61" s="109" t="s">
        <v>86</v>
      </c>
      <c r="N61" s="72">
        <f>N59+N12</f>
        <v>21260270.149999999</v>
      </c>
    </row>
    <row r="62" spans="1:15" ht="13.5" thickBot="1">
      <c r="B62" s="106"/>
      <c r="C62" s="97"/>
      <c r="D62" s="97"/>
      <c r="E62" s="97"/>
      <c r="F62" s="97"/>
      <c r="G62" s="97"/>
      <c r="I62" s="109" t="s">
        <v>87</v>
      </c>
      <c r="J62" s="111">
        <v>-550000</v>
      </c>
      <c r="M62" s="109" t="s">
        <v>88</v>
      </c>
      <c r="N62" s="112">
        <f>M59+M12</f>
        <v>-591570.44999999995</v>
      </c>
    </row>
    <row r="63" spans="1:15" ht="13.5" thickBot="1">
      <c r="C63" s="97"/>
      <c r="D63" s="97"/>
      <c r="E63" s="97"/>
      <c r="F63" s="97"/>
      <c r="G63" s="97"/>
      <c r="I63" s="109" t="s">
        <v>89</v>
      </c>
      <c r="J63" s="110">
        <f>J61+J62</f>
        <v>20750552.085106689</v>
      </c>
      <c r="M63" s="109" t="s">
        <v>90</v>
      </c>
      <c r="N63" s="72">
        <f>N61+N62</f>
        <v>20668699.699999999</v>
      </c>
    </row>
    <row r="64" spans="1:15" ht="16.5" thickBot="1">
      <c r="A64" s="3" t="s">
        <v>91</v>
      </c>
      <c r="B64" s="8" t="s">
        <v>92</v>
      </c>
      <c r="C64" s="113"/>
    </row>
    <row r="65" spans="1:10" ht="13.5" thickBot="1">
      <c r="B65" s="114" t="s">
        <v>93</v>
      </c>
      <c r="C65" s="115"/>
    </row>
    <row r="66" spans="1:10">
      <c r="C66" s="97"/>
      <c r="D66" s="97"/>
      <c r="E66" s="97"/>
      <c r="F66" s="97"/>
      <c r="G66" s="97"/>
      <c r="H66" s="97"/>
      <c r="J66" s="116">
        <f>N63-J63</f>
        <v>-81852.385106690228</v>
      </c>
    </row>
    <row r="67" spans="1:10" ht="13.5" thickBot="1">
      <c r="C67" s="97"/>
      <c r="D67" s="97"/>
      <c r="E67" s="97"/>
      <c r="F67" s="97"/>
      <c r="G67" s="97"/>
      <c r="H67" s="97"/>
    </row>
    <row r="68" spans="1:10" ht="16.5" thickBot="1">
      <c r="A68" s="3" t="s">
        <v>94</v>
      </c>
      <c r="B68" s="8" t="s">
        <v>95</v>
      </c>
      <c r="C68" s="113"/>
    </row>
    <row r="69" spans="1:10">
      <c r="B69" s="117" t="s">
        <v>96</v>
      </c>
      <c r="C69" s="67">
        <v>4740331.4113997379</v>
      </c>
    </row>
    <row r="70" spans="1:10">
      <c r="B70" s="117" t="s">
        <v>97</v>
      </c>
      <c r="C70" s="67">
        <v>5270928.1691699307</v>
      </c>
      <c r="D70" s="71"/>
      <c r="E70" s="71"/>
      <c r="F70" s="71"/>
    </row>
    <row r="71" spans="1:10">
      <c r="B71" s="117" t="s">
        <v>98</v>
      </c>
      <c r="C71" s="67">
        <v>4685056.478183616</v>
      </c>
      <c r="D71" s="71"/>
      <c r="E71" s="71"/>
      <c r="F71" s="71"/>
    </row>
    <row r="72" spans="1:10" ht="13.5" thickBot="1">
      <c r="B72" s="118" t="s">
        <v>99</v>
      </c>
      <c r="C72" s="96">
        <v>6604236.2403311208</v>
      </c>
      <c r="D72" s="71"/>
      <c r="E72" s="71"/>
      <c r="F72" s="71"/>
    </row>
    <row r="73" spans="1:10">
      <c r="B73" s="119" t="s">
        <v>100</v>
      </c>
      <c r="C73" s="120">
        <f>SUM(C69:C72)</f>
        <v>21300552.299084406</v>
      </c>
    </row>
    <row r="74" spans="1:10">
      <c r="B74" s="119"/>
      <c r="C74" s="121">
        <f>C73-J61</f>
        <v>0.21397771686315536</v>
      </c>
      <c r="D74" s="4" t="s">
        <v>101</v>
      </c>
    </row>
    <row r="76" spans="1:10">
      <c r="B76" s="122"/>
      <c r="C76" s="122"/>
      <c r="D76" s="122"/>
      <c r="E76" s="123"/>
      <c r="F76" s="123"/>
      <c r="G76" s="123"/>
      <c r="H76" s="123"/>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abSelected="1" workbookViewId="0">
      <selection activeCell="E13" sqref="E13"/>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102</v>
      </c>
      <c r="B1" s="2" t="s">
        <v>103</v>
      </c>
      <c r="C1" s="2"/>
      <c r="D1" s="2"/>
      <c r="E1" s="2"/>
      <c r="F1" s="2"/>
      <c r="G1" s="2"/>
      <c r="H1" s="2"/>
      <c r="I1" s="2"/>
      <c r="J1" s="3" t="s">
        <v>2</v>
      </c>
      <c r="L1" s="5">
        <v>2016</v>
      </c>
    </row>
    <row r="2" spans="1:12" ht="18.75" thickBot="1">
      <c r="A2" s="6"/>
      <c r="B2" s="50"/>
      <c r="C2" s="50"/>
      <c r="D2" s="50"/>
      <c r="E2" s="50"/>
      <c r="F2" s="50"/>
    </row>
    <row r="3" spans="1:12" ht="16.5" thickBot="1">
      <c r="A3" s="3" t="s">
        <v>104</v>
      </c>
      <c r="B3" s="51" t="s">
        <v>183</v>
      </c>
      <c r="C3" s="124"/>
      <c r="D3" s="124"/>
      <c r="E3" s="124"/>
      <c r="F3" s="124"/>
      <c r="G3" s="124"/>
      <c r="H3" s="124"/>
      <c r="I3" s="125"/>
    </row>
    <row r="4" spans="1:12" ht="39" thickBot="1">
      <c r="B4" s="126" t="s">
        <v>105</v>
      </c>
      <c r="C4" s="127" t="s">
        <v>106</v>
      </c>
      <c r="D4" s="128" t="s">
        <v>107</v>
      </c>
      <c r="E4" s="128" t="s">
        <v>108</v>
      </c>
      <c r="F4" s="127" t="s">
        <v>109</v>
      </c>
      <c r="G4" s="127" t="s">
        <v>110</v>
      </c>
      <c r="H4" s="128" t="s">
        <v>111</v>
      </c>
      <c r="I4" s="129" t="s">
        <v>112</v>
      </c>
    </row>
    <row r="5" spans="1:12" ht="15">
      <c r="B5" s="135" t="s">
        <v>113</v>
      </c>
      <c r="C5" s="136"/>
      <c r="D5" s="136"/>
      <c r="E5" s="137">
        <v>-1392.13</v>
      </c>
      <c r="F5" s="137"/>
      <c r="G5" s="137"/>
      <c r="H5" s="136" t="s">
        <v>114</v>
      </c>
      <c r="I5" s="130"/>
    </row>
    <row r="6" spans="1:12" ht="15">
      <c r="B6" s="138" t="s">
        <v>113</v>
      </c>
      <c r="C6" s="139"/>
      <c r="D6" s="139"/>
      <c r="E6" s="140">
        <v>-3151.05</v>
      </c>
      <c r="F6" s="140"/>
      <c r="G6" s="140"/>
      <c r="H6" s="139" t="s">
        <v>115</v>
      </c>
      <c r="I6" s="131"/>
    </row>
    <row r="7" spans="1:12" ht="15">
      <c r="B7" s="138" t="s">
        <v>113</v>
      </c>
      <c r="C7" s="139"/>
      <c r="D7" s="139"/>
      <c r="E7" s="140">
        <v>-10533.08</v>
      </c>
      <c r="F7" s="140"/>
      <c r="G7" s="140"/>
      <c r="H7" s="139" t="s">
        <v>116</v>
      </c>
      <c r="I7" s="131"/>
    </row>
    <row r="8" spans="1:12" ht="15">
      <c r="B8" s="138" t="s">
        <v>113</v>
      </c>
      <c r="C8" s="139"/>
      <c r="D8" s="139"/>
      <c r="E8" s="140">
        <v>-8294.82</v>
      </c>
      <c r="F8" s="140"/>
      <c r="G8" s="140"/>
      <c r="H8" s="139" t="s">
        <v>117</v>
      </c>
      <c r="I8" s="131"/>
    </row>
    <row r="9" spans="1:12" ht="15">
      <c r="B9" s="138" t="s">
        <v>113</v>
      </c>
      <c r="C9" s="139"/>
      <c r="D9" s="139"/>
      <c r="E9" s="140">
        <v>-7155.69</v>
      </c>
      <c r="F9" s="140"/>
      <c r="G9" s="140"/>
      <c r="H9" s="139" t="s">
        <v>118</v>
      </c>
      <c r="I9" s="131"/>
    </row>
    <row r="10" spans="1:12" ht="15">
      <c r="B10" s="138" t="s">
        <v>113</v>
      </c>
      <c r="C10" s="139"/>
      <c r="D10" s="139"/>
      <c r="E10" s="140">
        <v>-1338.82</v>
      </c>
      <c r="F10" s="140"/>
      <c r="G10" s="140"/>
      <c r="H10" s="139" t="s">
        <v>119</v>
      </c>
      <c r="I10" s="131"/>
    </row>
    <row r="11" spans="1:12" ht="15">
      <c r="B11" s="138" t="s">
        <v>113</v>
      </c>
      <c r="C11" s="139"/>
      <c r="D11" s="139"/>
      <c r="E11" s="140">
        <v>-920.5200000000001</v>
      </c>
      <c r="F11" s="140"/>
      <c r="G11" s="140"/>
      <c r="H11" s="139" t="s">
        <v>120</v>
      </c>
      <c r="I11" s="131"/>
    </row>
    <row r="12" spans="1:12" ht="15">
      <c r="B12" s="138" t="s">
        <v>121</v>
      </c>
      <c r="C12" s="139"/>
      <c r="D12" s="139"/>
      <c r="E12" s="140">
        <v>-382565.78</v>
      </c>
      <c r="F12" s="140"/>
      <c r="G12" s="140"/>
      <c r="H12" s="139" t="s">
        <v>114</v>
      </c>
      <c r="I12" s="131"/>
    </row>
    <row r="13" spans="1:12" ht="15">
      <c r="B13" s="138" t="s">
        <v>184</v>
      </c>
      <c r="C13" s="139"/>
      <c r="D13" s="139"/>
      <c r="E13" s="140">
        <v>-28940.11</v>
      </c>
      <c r="F13" s="140"/>
      <c r="G13" s="140"/>
      <c r="H13" s="139" t="s">
        <v>114</v>
      </c>
      <c r="I13" s="131"/>
    </row>
    <row r="14" spans="1:12" ht="15">
      <c r="B14" s="138" t="s">
        <v>184</v>
      </c>
      <c r="C14" s="139"/>
      <c r="D14" s="139"/>
      <c r="E14" s="140">
        <v>-9436.9599999999991</v>
      </c>
      <c r="F14" s="140"/>
      <c r="G14" s="140"/>
      <c r="H14" s="139" t="s">
        <v>115</v>
      </c>
      <c r="I14" s="131"/>
    </row>
    <row r="15" spans="1:12" ht="15">
      <c r="B15" s="138" t="s">
        <v>184</v>
      </c>
      <c r="C15" s="139"/>
      <c r="D15" s="139"/>
      <c r="E15" s="140">
        <v>-15361.58</v>
      </c>
      <c r="F15" s="140"/>
      <c r="G15" s="140"/>
      <c r="H15" s="139" t="s">
        <v>116</v>
      </c>
      <c r="I15" s="131"/>
    </row>
    <row r="16" spans="1:12" ht="15">
      <c r="B16" s="138" t="s">
        <v>184</v>
      </c>
      <c r="C16" s="139"/>
      <c r="D16" s="139"/>
      <c r="E16" s="140">
        <v>-12418.86</v>
      </c>
      <c r="F16" s="140"/>
      <c r="G16" s="140"/>
      <c r="H16" s="139" t="s">
        <v>117</v>
      </c>
      <c r="I16" s="131"/>
    </row>
    <row r="17" spans="2:9" ht="15">
      <c r="B17" s="138" t="s">
        <v>184</v>
      </c>
      <c r="C17" s="139"/>
      <c r="D17" s="139"/>
      <c r="E17" s="140">
        <v>-6794.74</v>
      </c>
      <c r="F17" s="140"/>
      <c r="G17" s="140"/>
      <c r="H17" s="139" t="s">
        <v>118</v>
      </c>
      <c r="I17" s="131"/>
    </row>
    <row r="18" spans="2:9" ht="15">
      <c r="B18" s="138" t="s">
        <v>184</v>
      </c>
      <c r="C18" s="139"/>
      <c r="D18" s="139"/>
      <c r="E18" s="140">
        <v>-3395.51</v>
      </c>
      <c r="F18" s="140"/>
      <c r="G18" s="140"/>
      <c r="H18" s="139" t="s">
        <v>119</v>
      </c>
      <c r="I18" s="131"/>
    </row>
    <row r="19" spans="2:9" ht="15">
      <c r="B19" s="138" t="s">
        <v>184</v>
      </c>
      <c r="C19" s="139"/>
      <c r="D19" s="139"/>
      <c r="E19" s="140">
        <v>-1057.8800000000001</v>
      </c>
      <c r="F19" s="140"/>
      <c r="G19" s="140"/>
      <c r="H19" s="139" t="s">
        <v>120</v>
      </c>
      <c r="I19" s="132"/>
    </row>
    <row r="20" spans="2:9" ht="15">
      <c r="B20" s="138" t="s">
        <v>122</v>
      </c>
      <c r="C20" s="139"/>
      <c r="D20" s="139"/>
      <c r="E20" s="140">
        <v>-2142.63</v>
      </c>
      <c r="F20" s="140"/>
      <c r="G20" s="140"/>
      <c r="H20" s="139" t="s">
        <v>114</v>
      </c>
      <c r="I20" s="133"/>
    </row>
    <row r="21" spans="2:9" ht="15">
      <c r="B21" s="138" t="s">
        <v>123</v>
      </c>
      <c r="C21" s="139"/>
      <c r="D21" s="139"/>
      <c r="E21" s="140">
        <v>29.68</v>
      </c>
      <c r="F21" s="140"/>
      <c r="G21" s="140"/>
      <c r="H21" s="139" t="s">
        <v>114</v>
      </c>
      <c r="I21" s="131"/>
    </row>
    <row r="22" spans="2:9" ht="15">
      <c r="B22" s="138" t="s">
        <v>123</v>
      </c>
      <c r="C22" s="139"/>
      <c r="D22" s="139"/>
      <c r="E22" s="140">
        <v>-1996.19</v>
      </c>
      <c r="F22" s="140"/>
      <c r="G22" s="140"/>
      <c r="H22" s="139" t="s">
        <v>115</v>
      </c>
      <c r="I22" s="131"/>
    </row>
    <row r="23" spans="2:9" ht="15">
      <c r="B23" s="138" t="s">
        <v>123</v>
      </c>
      <c r="C23" s="139"/>
      <c r="D23" s="139"/>
      <c r="E23" s="140">
        <v>-6939.29</v>
      </c>
      <c r="F23" s="140"/>
      <c r="G23" s="140"/>
      <c r="H23" s="139" t="s">
        <v>116</v>
      </c>
      <c r="I23" s="131"/>
    </row>
    <row r="24" spans="2:9" ht="15">
      <c r="B24" s="138" t="s">
        <v>123</v>
      </c>
      <c r="C24" s="139"/>
      <c r="D24" s="139"/>
      <c r="E24" s="140">
        <v>-4995.37</v>
      </c>
      <c r="F24" s="140"/>
      <c r="G24" s="140"/>
      <c r="H24" s="139" t="s">
        <v>117</v>
      </c>
      <c r="I24" s="131"/>
    </row>
    <row r="25" spans="2:9" ht="15">
      <c r="B25" s="138" t="s">
        <v>123</v>
      </c>
      <c r="C25" s="139"/>
      <c r="D25" s="139"/>
      <c r="E25" s="140">
        <v>-3556.01</v>
      </c>
      <c r="F25" s="140"/>
      <c r="G25" s="140"/>
      <c r="H25" s="139" t="s">
        <v>118</v>
      </c>
      <c r="I25" s="131"/>
    </row>
    <row r="26" spans="2:9" ht="15">
      <c r="B26" s="138" t="s">
        <v>123</v>
      </c>
      <c r="C26" s="139"/>
      <c r="D26" s="139"/>
      <c r="E26" s="140">
        <v>-895.13</v>
      </c>
      <c r="F26" s="140"/>
      <c r="G26" s="140"/>
      <c r="H26" s="139" t="s">
        <v>119</v>
      </c>
      <c r="I26" s="131"/>
    </row>
    <row r="27" spans="2:9" ht="15">
      <c r="B27" s="138" t="s">
        <v>123</v>
      </c>
      <c r="C27" s="139"/>
      <c r="D27" s="139"/>
      <c r="E27" s="140">
        <v>-294.14</v>
      </c>
      <c r="F27" s="140"/>
      <c r="G27" s="140"/>
      <c r="H27" s="139" t="s">
        <v>120</v>
      </c>
      <c r="I27" s="131"/>
    </row>
    <row r="28" spans="2:9" ht="15">
      <c r="B28" s="138" t="s">
        <v>124</v>
      </c>
      <c r="C28" s="139"/>
      <c r="D28" s="139"/>
      <c r="E28" s="140">
        <v>-61660.39</v>
      </c>
      <c r="F28" s="140"/>
      <c r="G28" s="140"/>
      <c r="H28" s="139" t="s">
        <v>114</v>
      </c>
      <c r="I28" s="131"/>
    </row>
    <row r="29" spans="2:9" ht="15">
      <c r="B29" s="138" t="s">
        <v>126</v>
      </c>
      <c r="C29" s="139"/>
      <c r="D29" s="139"/>
      <c r="E29" s="140">
        <v>-11185.28</v>
      </c>
      <c r="F29" s="140"/>
      <c r="G29" s="140"/>
      <c r="H29" s="139" t="s">
        <v>114</v>
      </c>
      <c r="I29" s="131"/>
    </row>
    <row r="30" spans="2:9" ht="15">
      <c r="B30" s="138" t="s">
        <v>173</v>
      </c>
      <c r="C30" s="139"/>
      <c r="D30" s="139"/>
      <c r="E30" s="140">
        <v>-0.84</v>
      </c>
      <c r="F30" s="140"/>
      <c r="G30" s="140"/>
      <c r="H30" s="139" t="s">
        <v>115</v>
      </c>
      <c r="I30" s="131"/>
    </row>
    <row r="31" spans="2:9" ht="15">
      <c r="B31" s="138" t="s">
        <v>125</v>
      </c>
      <c r="C31" s="139"/>
      <c r="D31" s="139"/>
      <c r="E31" s="140">
        <v>41.48</v>
      </c>
      <c r="F31" s="140"/>
      <c r="G31" s="140"/>
      <c r="H31" s="139" t="s">
        <v>114</v>
      </c>
      <c r="I31" s="131"/>
    </row>
    <row r="32" spans="2:9" ht="15">
      <c r="B32" s="138" t="s">
        <v>125</v>
      </c>
      <c r="C32" s="139"/>
      <c r="D32" s="139"/>
      <c r="E32" s="140">
        <v>-1783.71</v>
      </c>
      <c r="F32" s="140"/>
      <c r="G32" s="140"/>
      <c r="H32" s="139" t="s">
        <v>115</v>
      </c>
      <c r="I32" s="131"/>
    </row>
    <row r="33" spans="2:9" ht="15">
      <c r="B33" s="138" t="s">
        <v>125</v>
      </c>
      <c r="C33" s="139"/>
      <c r="D33" s="139"/>
      <c r="E33" s="140">
        <v>-1477.2</v>
      </c>
      <c r="F33" s="140"/>
      <c r="G33" s="140"/>
      <c r="H33" s="139" t="s">
        <v>116</v>
      </c>
      <c r="I33" s="131"/>
    </row>
    <row r="34" spans="2:9" ht="15">
      <c r="B34" s="138" t="s">
        <v>125</v>
      </c>
      <c r="C34" s="139"/>
      <c r="D34" s="139"/>
      <c r="E34" s="140">
        <v>-900.32</v>
      </c>
      <c r="F34" s="140"/>
      <c r="G34" s="140"/>
      <c r="H34" s="139" t="s">
        <v>117</v>
      </c>
      <c r="I34" s="131"/>
    </row>
    <row r="35" spans="2:9" ht="15">
      <c r="B35" s="138" t="s">
        <v>125</v>
      </c>
      <c r="C35" s="139"/>
      <c r="D35" s="139"/>
      <c r="E35" s="140">
        <v>-714.89</v>
      </c>
      <c r="F35" s="140"/>
      <c r="G35" s="140"/>
      <c r="H35" s="139" t="s">
        <v>118</v>
      </c>
      <c r="I35" s="131"/>
    </row>
    <row r="36" spans="2:9" ht="15">
      <c r="B36" s="138" t="s">
        <v>125</v>
      </c>
      <c r="C36" s="139"/>
      <c r="D36" s="139"/>
      <c r="E36" s="140">
        <v>-112.2</v>
      </c>
      <c r="F36" s="140"/>
      <c r="G36" s="140"/>
      <c r="H36" s="139" t="s">
        <v>119</v>
      </c>
      <c r="I36" s="131"/>
    </row>
    <row r="37" spans="2:9" ht="15.75" thickBot="1">
      <c r="B37" s="141" t="s">
        <v>125</v>
      </c>
      <c r="C37" s="142"/>
      <c r="D37" s="142"/>
      <c r="E37" s="143">
        <v>-230.49</v>
      </c>
      <c r="F37" s="143"/>
      <c r="G37" s="143"/>
      <c r="H37" s="142" t="s">
        <v>120</v>
      </c>
      <c r="I37" s="134"/>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2017-08-21T15:51:10Z</dcterms:modified>
</cp:coreProperties>
</file>